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tables/table243.xml" ContentType="application/vnd.openxmlformats-officedocument.spreadsheetml.table+xml"/>
  <Override PartName="/xl/tables/table244.xml" ContentType="application/vnd.openxmlformats-officedocument.spreadsheetml.table+xml"/>
  <Override PartName="/xl/tables/table245.xml" ContentType="application/vnd.openxmlformats-officedocument.spreadsheetml.table+xml"/>
  <Override PartName="/xl/tables/table246.xml" ContentType="application/vnd.openxmlformats-officedocument.spreadsheetml.table+xml"/>
  <Override PartName="/xl/tables/table247.xml" ContentType="application/vnd.openxmlformats-officedocument.spreadsheetml.table+xml"/>
  <Override PartName="/xl/tables/table248.xml" ContentType="application/vnd.openxmlformats-officedocument.spreadsheetml.table+xml"/>
  <Override PartName="/xl/tables/table249.xml" ContentType="application/vnd.openxmlformats-officedocument.spreadsheetml.table+xml"/>
  <Override PartName="/xl/tables/table250.xml" ContentType="application/vnd.openxmlformats-officedocument.spreadsheetml.table+xml"/>
  <Override PartName="/xl/tables/table251.xml" ContentType="application/vnd.openxmlformats-officedocument.spreadsheetml.table+xml"/>
  <Override PartName="/xl/tables/table252.xml" ContentType="application/vnd.openxmlformats-officedocument.spreadsheetml.table+xml"/>
  <Override PartName="/xl/tables/table253.xml" ContentType="application/vnd.openxmlformats-officedocument.spreadsheetml.table+xml"/>
  <Override PartName="/xl/tables/table254.xml" ContentType="application/vnd.openxmlformats-officedocument.spreadsheetml.table+xml"/>
  <Override PartName="/xl/tables/table255.xml" ContentType="application/vnd.openxmlformats-officedocument.spreadsheetml.table+xml"/>
  <Override PartName="/xl/tables/table256.xml" ContentType="application/vnd.openxmlformats-officedocument.spreadsheetml.table+xml"/>
  <Override PartName="/xl/tables/table257.xml" ContentType="application/vnd.openxmlformats-officedocument.spreadsheetml.table+xml"/>
  <Override PartName="/xl/tables/table258.xml" ContentType="application/vnd.openxmlformats-officedocument.spreadsheetml.table+xml"/>
  <Override PartName="/xl/tables/table259.xml" ContentType="application/vnd.openxmlformats-officedocument.spreadsheetml.table+xml"/>
  <Override PartName="/xl/tables/table260.xml" ContentType="application/vnd.openxmlformats-officedocument.spreadsheetml.table+xml"/>
  <Override PartName="/xl/tables/table261.xml" ContentType="application/vnd.openxmlformats-officedocument.spreadsheetml.table+xml"/>
  <Override PartName="/xl/tables/table262.xml" ContentType="application/vnd.openxmlformats-officedocument.spreadsheetml.table+xml"/>
  <Override PartName="/xl/tables/table263.xml" ContentType="application/vnd.openxmlformats-officedocument.spreadsheetml.table+xml"/>
  <Override PartName="/xl/tables/table264.xml" ContentType="application/vnd.openxmlformats-officedocument.spreadsheetml.table+xml"/>
  <Override PartName="/xl/tables/table265.xml" ContentType="application/vnd.openxmlformats-officedocument.spreadsheetml.table+xml"/>
  <Override PartName="/xl/tables/table266.xml" ContentType="application/vnd.openxmlformats-officedocument.spreadsheetml.table+xml"/>
  <Override PartName="/xl/tables/table267.xml" ContentType="application/vnd.openxmlformats-officedocument.spreadsheetml.table+xml"/>
  <Override PartName="/xl/tables/table268.xml" ContentType="application/vnd.openxmlformats-officedocument.spreadsheetml.table+xml"/>
  <Override PartName="/xl/tables/table269.xml" ContentType="application/vnd.openxmlformats-officedocument.spreadsheetml.table+xml"/>
  <Override PartName="/xl/tables/table270.xml" ContentType="application/vnd.openxmlformats-officedocument.spreadsheetml.table+xml"/>
  <Override PartName="/xl/tables/table271.xml" ContentType="application/vnd.openxmlformats-officedocument.spreadsheetml.table+xml"/>
  <Override PartName="/xl/tables/table272.xml" ContentType="application/vnd.openxmlformats-officedocument.spreadsheetml.table+xml"/>
  <Override PartName="/xl/tables/table273.xml" ContentType="application/vnd.openxmlformats-officedocument.spreadsheetml.table+xml"/>
  <Override PartName="/xl/tables/table274.xml" ContentType="application/vnd.openxmlformats-officedocument.spreadsheetml.table+xml"/>
  <Override PartName="/xl/tables/table275.xml" ContentType="application/vnd.openxmlformats-officedocument.spreadsheetml.table+xml"/>
  <Override PartName="/xl/tables/table276.xml" ContentType="application/vnd.openxmlformats-officedocument.spreadsheetml.table+xml"/>
  <Override PartName="/xl/tables/table277.xml" ContentType="application/vnd.openxmlformats-officedocument.spreadsheetml.table+xml"/>
  <Override PartName="/xl/tables/table278.xml" ContentType="application/vnd.openxmlformats-officedocument.spreadsheetml.table+xml"/>
  <Override PartName="/xl/tables/table279.xml" ContentType="application/vnd.openxmlformats-officedocument.spreadsheetml.table+xml"/>
  <Override PartName="/xl/tables/table280.xml" ContentType="application/vnd.openxmlformats-officedocument.spreadsheetml.table+xml"/>
  <Override PartName="/xl/tables/table281.xml" ContentType="application/vnd.openxmlformats-officedocument.spreadsheetml.table+xml"/>
  <Override PartName="/xl/tables/table282.xml" ContentType="application/vnd.openxmlformats-officedocument.spreadsheetml.table+xml"/>
  <Override PartName="/xl/tables/table283.xml" ContentType="application/vnd.openxmlformats-officedocument.spreadsheetml.table+xml"/>
  <Override PartName="/xl/tables/table284.xml" ContentType="application/vnd.openxmlformats-officedocument.spreadsheetml.table+xml"/>
  <Override PartName="/xl/tables/table285.xml" ContentType="application/vnd.openxmlformats-officedocument.spreadsheetml.table+xml"/>
  <Override PartName="/xl/tables/table286.xml" ContentType="application/vnd.openxmlformats-officedocument.spreadsheetml.table+xml"/>
  <Override PartName="/xl/tables/table287.xml" ContentType="application/vnd.openxmlformats-officedocument.spreadsheetml.table+xml"/>
  <Override PartName="/xl/tables/table288.xml" ContentType="application/vnd.openxmlformats-officedocument.spreadsheetml.table+xml"/>
  <Override PartName="/xl/tables/table289.xml" ContentType="application/vnd.openxmlformats-officedocument.spreadsheetml.table+xml"/>
  <Override PartName="/xl/tables/table290.xml" ContentType="application/vnd.openxmlformats-officedocument.spreadsheetml.table+xml"/>
  <Override PartName="/xl/tables/table291.xml" ContentType="application/vnd.openxmlformats-officedocument.spreadsheetml.table+xml"/>
  <Override PartName="/xl/tables/table292.xml" ContentType="application/vnd.openxmlformats-officedocument.spreadsheetml.table+xml"/>
  <Override PartName="/xl/tables/table293.xml" ContentType="application/vnd.openxmlformats-officedocument.spreadsheetml.table+xml"/>
  <Override PartName="/xl/tables/table294.xml" ContentType="application/vnd.openxmlformats-officedocument.spreadsheetml.table+xml"/>
  <Override PartName="/xl/tables/table295.xml" ContentType="application/vnd.openxmlformats-officedocument.spreadsheetml.table+xml"/>
  <Override PartName="/xl/tables/table296.xml" ContentType="application/vnd.openxmlformats-officedocument.spreadsheetml.table+xml"/>
  <Override PartName="/xl/tables/table297.xml" ContentType="application/vnd.openxmlformats-officedocument.spreadsheetml.table+xml"/>
  <Override PartName="/xl/tables/table298.xml" ContentType="application/vnd.openxmlformats-officedocument.spreadsheetml.table+xml"/>
  <Override PartName="/xl/tables/table299.xml" ContentType="application/vnd.openxmlformats-officedocument.spreadsheetml.table+xml"/>
  <Override PartName="/xl/tables/table300.xml" ContentType="application/vnd.openxmlformats-officedocument.spreadsheetml.table+xml"/>
  <Override PartName="/xl/tables/table301.xml" ContentType="application/vnd.openxmlformats-officedocument.spreadsheetml.table+xml"/>
  <Override PartName="/xl/tables/table302.xml" ContentType="application/vnd.openxmlformats-officedocument.spreadsheetml.table+xml"/>
  <Override PartName="/xl/tables/table303.xml" ContentType="application/vnd.openxmlformats-officedocument.spreadsheetml.table+xml"/>
  <Override PartName="/xl/tables/table304.xml" ContentType="application/vnd.openxmlformats-officedocument.spreadsheetml.table+xml"/>
  <Override PartName="/xl/tables/table305.xml" ContentType="application/vnd.openxmlformats-officedocument.spreadsheetml.table+xml"/>
  <Override PartName="/xl/tables/table306.xml" ContentType="application/vnd.openxmlformats-officedocument.spreadsheetml.table+xml"/>
  <Override PartName="/xl/tables/table307.xml" ContentType="application/vnd.openxmlformats-officedocument.spreadsheetml.table+xml"/>
  <Override PartName="/xl/tables/table308.xml" ContentType="application/vnd.openxmlformats-officedocument.spreadsheetml.table+xml"/>
  <Override PartName="/xl/tables/table309.xml" ContentType="application/vnd.openxmlformats-officedocument.spreadsheetml.table+xml"/>
  <Override PartName="/xl/tables/table310.xml" ContentType="application/vnd.openxmlformats-officedocument.spreadsheetml.table+xml"/>
  <Override PartName="/xl/tables/table311.xml" ContentType="application/vnd.openxmlformats-officedocument.spreadsheetml.table+xml"/>
  <Override PartName="/xl/tables/table312.xml" ContentType="application/vnd.openxmlformats-officedocument.spreadsheetml.table+xml"/>
  <Override PartName="/xl/tables/table313.xml" ContentType="application/vnd.openxmlformats-officedocument.spreadsheetml.table+xml"/>
  <Override PartName="/xl/tables/table314.xml" ContentType="application/vnd.openxmlformats-officedocument.spreadsheetml.table+xml"/>
  <Override PartName="/xl/tables/table315.xml" ContentType="application/vnd.openxmlformats-officedocument.spreadsheetml.table+xml"/>
  <Override PartName="/xl/tables/table316.xml" ContentType="application/vnd.openxmlformats-officedocument.spreadsheetml.table+xml"/>
  <Override PartName="/xl/tables/table317.xml" ContentType="application/vnd.openxmlformats-officedocument.spreadsheetml.table+xml"/>
  <Override PartName="/xl/tables/table318.xml" ContentType="application/vnd.openxmlformats-officedocument.spreadsheetml.table+xml"/>
  <Override PartName="/xl/tables/table319.xml" ContentType="application/vnd.openxmlformats-officedocument.spreadsheetml.table+xml"/>
  <Override PartName="/xl/tables/table320.xml" ContentType="application/vnd.openxmlformats-officedocument.spreadsheetml.table+xml"/>
  <Override PartName="/xl/tables/table321.xml" ContentType="application/vnd.openxmlformats-officedocument.spreadsheetml.table+xml"/>
  <Override PartName="/xl/tables/table322.xml" ContentType="application/vnd.openxmlformats-officedocument.spreadsheetml.table+xml"/>
  <Override PartName="/xl/tables/table323.xml" ContentType="application/vnd.openxmlformats-officedocument.spreadsheetml.table+xml"/>
  <Override PartName="/xl/tables/table324.xml" ContentType="application/vnd.openxmlformats-officedocument.spreadsheetml.table+xml"/>
  <Override PartName="/xl/tables/table325.xml" ContentType="application/vnd.openxmlformats-officedocument.spreadsheetml.table+xml"/>
  <Override PartName="/xl/tables/table326.xml" ContentType="application/vnd.openxmlformats-officedocument.spreadsheetml.table+xml"/>
  <Override PartName="/xl/tables/table327.xml" ContentType="application/vnd.openxmlformats-officedocument.spreadsheetml.table+xml"/>
  <Override PartName="/xl/tables/table328.xml" ContentType="application/vnd.openxmlformats-officedocument.spreadsheetml.table+xml"/>
  <Override PartName="/xl/tables/table329.xml" ContentType="application/vnd.openxmlformats-officedocument.spreadsheetml.table+xml"/>
  <Override PartName="/xl/tables/table330.xml" ContentType="application/vnd.openxmlformats-officedocument.spreadsheetml.table+xml"/>
  <Override PartName="/xl/tables/table331.xml" ContentType="application/vnd.openxmlformats-officedocument.spreadsheetml.table+xml"/>
  <Override PartName="/xl/tables/table332.xml" ContentType="application/vnd.openxmlformats-officedocument.spreadsheetml.table+xml"/>
  <Override PartName="/xl/tables/table333.xml" ContentType="application/vnd.openxmlformats-officedocument.spreadsheetml.table+xml"/>
  <Override PartName="/xl/tables/table334.xml" ContentType="application/vnd.openxmlformats-officedocument.spreadsheetml.table+xml"/>
  <Override PartName="/xl/tables/table335.xml" ContentType="application/vnd.openxmlformats-officedocument.spreadsheetml.table+xml"/>
  <Override PartName="/xl/tables/table336.xml" ContentType="application/vnd.openxmlformats-officedocument.spreadsheetml.table+xml"/>
  <Override PartName="/xl/tables/table337.xml" ContentType="application/vnd.openxmlformats-officedocument.spreadsheetml.table+xml"/>
  <Override PartName="/xl/tables/table338.xml" ContentType="application/vnd.openxmlformats-officedocument.spreadsheetml.table+xml"/>
  <Override PartName="/xl/tables/table339.xml" ContentType="application/vnd.openxmlformats-officedocument.spreadsheetml.table+xml"/>
  <Override PartName="/xl/tables/table340.xml" ContentType="application/vnd.openxmlformats-officedocument.spreadsheetml.table+xml"/>
  <Override PartName="/xl/tables/table341.xml" ContentType="application/vnd.openxmlformats-officedocument.spreadsheetml.table+xml"/>
  <Override PartName="/xl/tables/table342.xml" ContentType="application/vnd.openxmlformats-officedocument.spreadsheetml.table+xml"/>
  <Override PartName="/xl/tables/table343.xml" ContentType="application/vnd.openxmlformats-officedocument.spreadsheetml.table+xml"/>
  <Override PartName="/xl/tables/table344.xml" ContentType="application/vnd.openxmlformats-officedocument.spreadsheetml.table+xml"/>
  <Override PartName="/xl/tables/table345.xml" ContentType="application/vnd.openxmlformats-officedocument.spreadsheetml.table+xml"/>
  <Override PartName="/xl/tables/table346.xml" ContentType="application/vnd.openxmlformats-officedocument.spreadsheetml.table+xml"/>
  <Override PartName="/xl/tables/table347.xml" ContentType="application/vnd.openxmlformats-officedocument.spreadsheetml.table+xml"/>
  <Override PartName="/xl/tables/table348.xml" ContentType="application/vnd.openxmlformats-officedocument.spreadsheetml.table+xml"/>
  <Override PartName="/xl/tables/table349.xml" ContentType="application/vnd.openxmlformats-officedocument.spreadsheetml.table+xml"/>
  <Override PartName="/xl/tables/table350.xml" ContentType="application/vnd.openxmlformats-officedocument.spreadsheetml.table+xml"/>
  <Override PartName="/xl/tables/table351.xml" ContentType="application/vnd.openxmlformats-officedocument.spreadsheetml.table+xml"/>
  <Override PartName="/xl/tables/table352.xml" ContentType="application/vnd.openxmlformats-officedocument.spreadsheetml.table+xml"/>
  <Override PartName="/xl/tables/table353.xml" ContentType="application/vnd.openxmlformats-officedocument.spreadsheetml.table+xml"/>
  <Override PartName="/xl/tables/table354.xml" ContentType="application/vnd.openxmlformats-officedocument.spreadsheetml.table+xml"/>
  <Override PartName="/xl/tables/table355.xml" ContentType="application/vnd.openxmlformats-officedocument.spreadsheetml.table+xml"/>
  <Override PartName="/xl/tables/table356.xml" ContentType="application/vnd.openxmlformats-officedocument.spreadsheetml.table+xml"/>
  <Override PartName="/xl/tables/table357.xml" ContentType="application/vnd.openxmlformats-officedocument.spreadsheetml.table+xml"/>
  <Override PartName="/xl/tables/table358.xml" ContentType="application/vnd.openxmlformats-officedocument.spreadsheetml.table+xml"/>
  <Override PartName="/xl/tables/table359.xml" ContentType="application/vnd.openxmlformats-officedocument.spreadsheetml.table+xml"/>
  <Override PartName="/xl/tables/table360.xml" ContentType="application/vnd.openxmlformats-officedocument.spreadsheetml.table+xml"/>
  <Override PartName="/xl/tables/table361.xml" ContentType="application/vnd.openxmlformats-officedocument.spreadsheetml.table+xml"/>
  <Override PartName="/xl/tables/table362.xml" ContentType="application/vnd.openxmlformats-officedocument.spreadsheetml.table+xml"/>
  <Override PartName="/xl/tables/table363.xml" ContentType="application/vnd.openxmlformats-officedocument.spreadsheetml.table+xml"/>
  <Override PartName="/xl/tables/table364.xml" ContentType="application/vnd.openxmlformats-officedocument.spreadsheetml.table+xml"/>
  <Override PartName="/xl/tables/table365.xml" ContentType="application/vnd.openxmlformats-officedocument.spreadsheetml.table+xml"/>
  <Override PartName="/xl/tables/table366.xml" ContentType="application/vnd.openxmlformats-officedocument.spreadsheetml.table+xml"/>
  <Override PartName="/xl/tables/table367.xml" ContentType="application/vnd.openxmlformats-officedocument.spreadsheetml.table+xml"/>
  <Override PartName="/xl/tables/table368.xml" ContentType="application/vnd.openxmlformats-officedocument.spreadsheetml.table+xml"/>
  <Override PartName="/xl/tables/table369.xml" ContentType="application/vnd.openxmlformats-officedocument.spreadsheetml.table+xml"/>
  <Override PartName="/xl/tables/table370.xml" ContentType="application/vnd.openxmlformats-officedocument.spreadsheetml.table+xml"/>
  <Override PartName="/xl/tables/table371.xml" ContentType="application/vnd.openxmlformats-officedocument.spreadsheetml.table+xml"/>
  <Override PartName="/xl/tables/table37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hori\OneDrive\Desktop\WMAC Tournaments 2023\7World Games\"/>
    </mc:Choice>
  </mc:AlternateContent>
  <xr:revisionPtr revIDLastSave="0" documentId="8_{73396E95-B323-4E29-9A64-6304FCAE34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ation" sheetId="17" r:id="rId1"/>
    <sheet name="Hilfe Help" sheetId="29" r:id="rId2"/>
    <sheet name="Daten" sheetId="8" state="hidden" r:id="rId3"/>
    <sheet name="Category Code" sheetId="21" state="hidden" r:id="rId4"/>
    <sheet name="ClubStarterExport" sheetId="20" r:id="rId5"/>
    <sheet name="StarterCategoryExport" sheetId="25" r:id="rId6"/>
    <sheet name="SchollExport" sheetId="33" r:id="rId7"/>
    <sheet name="ClubdetailExport" sheetId="28" r:id="rId8"/>
    <sheet name="RegistrationExport" sheetId="26" r:id="rId9"/>
    <sheet name="Gesamt" sheetId="31" r:id="rId10"/>
  </sheets>
  <externalReferences>
    <externalReference r:id="rId11"/>
  </externalReferences>
  <definedNames>
    <definedName name="_xlnm._FilterDatabase" localSheetId="0" hidden="1">Registration!#REF!</definedName>
    <definedName name="CountryCode">[1]CountryCodes!$C$2:$C$240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8" l="1"/>
  <c r="B2" i="33"/>
  <c r="A2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H5" i="17" l="1"/>
  <c r="E2" i="33"/>
  <c r="C33" i="20"/>
  <c r="C34" i="20"/>
  <c r="C35" i="20"/>
  <c r="C36" i="20"/>
  <c r="C37" i="20"/>
  <c r="C38" i="20"/>
  <c r="C39" i="20"/>
  <c r="C40" i="20"/>
  <c r="C41" i="20"/>
  <c r="C32" i="20"/>
  <c r="B33" i="20"/>
  <c r="B34" i="20"/>
  <c r="B35" i="20"/>
  <c r="B36" i="20"/>
  <c r="B37" i="20"/>
  <c r="B38" i="20"/>
  <c r="B39" i="20"/>
  <c r="B40" i="20"/>
  <c r="B41" i="20"/>
  <c r="B32" i="20"/>
  <c r="D2" i="20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B3" i="20"/>
  <c r="B4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C2" i="20"/>
  <c r="B2" i="20"/>
  <c r="B35" i="25"/>
  <c r="B36" i="25"/>
  <c r="B37" i="25"/>
  <c r="B38" i="25"/>
  <c r="B39" i="25"/>
  <c r="B40" i="25"/>
  <c r="B41" i="25"/>
  <c r="B42" i="25"/>
  <c r="B43" i="25"/>
  <c r="B34" i="25"/>
  <c r="A35" i="25"/>
  <c r="A36" i="25"/>
  <c r="A37" i="25"/>
  <c r="A38" i="25"/>
  <c r="A39" i="25"/>
  <c r="A40" i="25"/>
  <c r="A41" i="25"/>
  <c r="A42" i="25"/>
  <c r="A43" i="25"/>
  <c r="A34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" i="25"/>
  <c r="C4" i="25" l="1"/>
  <c r="J2" i="25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D2" i="31" l="1"/>
  <c r="D2" i="33" l="1"/>
  <c r="J2" i="20" l="1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Q49" i="17" l="1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R18" i="17"/>
  <c r="T17" i="17"/>
  <c r="P18" i="17"/>
  <c r="J3" i="26" l="1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2" i="26"/>
  <c r="H2" i="28"/>
  <c r="C40" i="25"/>
  <c r="G31" i="26"/>
  <c r="G32" i="26"/>
  <c r="C32" i="26"/>
  <c r="D32" i="26"/>
  <c r="E32" i="26"/>
  <c r="F32" i="26"/>
  <c r="C33" i="26"/>
  <c r="D33" i="26"/>
  <c r="E33" i="26"/>
  <c r="F33" i="26"/>
  <c r="C34" i="26"/>
  <c r="D34" i="26"/>
  <c r="E34" i="26"/>
  <c r="F34" i="26"/>
  <c r="C35" i="26"/>
  <c r="D35" i="26"/>
  <c r="E35" i="26"/>
  <c r="F35" i="26"/>
  <c r="C36" i="26"/>
  <c r="D36" i="26"/>
  <c r="E36" i="26"/>
  <c r="F36" i="26"/>
  <c r="C37" i="26"/>
  <c r="D37" i="26"/>
  <c r="E37" i="26"/>
  <c r="F37" i="26"/>
  <c r="C38" i="26"/>
  <c r="D38" i="26"/>
  <c r="E38" i="26"/>
  <c r="F38" i="26"/>
  <c r="C39" i="26"/>
  <c r="D39" i="26"/>
  <c r="E39" i="26"/>
  <c r="F39" i="26"/>
  <c r="C40" i="26"/>
  <c r="D40" i="26"/>
  <c r="E40" i="26"/>
  <c r="F40" i="26"/>
  <c r="D41" i="26"/>
  <c r="E41" i="26"/>
  <c r="F41" i="26"/>
  <c r="C41" i="26"/>
  <c r="B32" i="26"/>
  <c r="B33" i="26"/>
  <c r="B34" i="26"/>
  <c r="B35" i="26"/>
  <c r="B36" i="26"/>
  <c r="B37" i="26"/>
  <c r="B38" i="26"/>
  <c r="B39" i="26"/>
  <c r="B40" i="26"/>
  <c r="A32" i="26"/>
  <c r="A33" i="26"/>
  <c r="A34" i="26"/>
  <c r="A35" i="26"/>
  <c r="A36" i="26"/>
  <c r="A37" i="26"/>
  <c r="A38" i="26"/>
  <c r="A39" i="26"/>
  <c r="A40" i="26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A28" i="26"/>
  <c r="A29" i="26"/>
  <c r="A30" i="26"/>
  <c r="A31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C38" i="25" l="1"/>
  <c r="C35" i="25"/>
  <c r="C36" i="25"/>
  <c r="C37" i="25"/>
  <c r="C42" i="25"/>
  <c r="C39" i="25"/>
  <c r="C41" i="25"/>
  <c r="C43" i="25"/>
  <c r="A31" i="25"/>
  <c r="C16" i="25"/>
  <c r="A28" i="25"/>
  <c r="B28" i="25"/>
  <c r="A29" i="25"/>
  <c r="B29" i="25"/>
  <c r="A30" i="25"/>
  <c r="B30" i="25"/>
  <c r="B31" i="25"/>
  <c r="C23" i="25" l="1"/>
  <c r="C17" i="25"/>
  <c r="C28" i="25"/>
  <c r="C29" i="25"/>
  <c r="C30" i="25"/>
  <c r="C25" i="25"/>
  <c r="C19" i="25"/>
  <c r="C21" i="25"/>
  <c r="C27" i="25"/>
  <c r="C20" i="25"/>
  <c r="C14" i="25"/>
  <c r="C8" i="25"/>
  <c r="C13" i="25"/>
  <c r="C7" i="25"/>
  <c r="C24" i="25"/>
  <c r="C18" i="25"/>
  <c r="C12" i="25"/>
  <c r="C22" i="25"/>
  <c r="C26" i="25"/>
  <c r="C10" i="25"/>
  <c r="C31" i="25"/>
  <c r="C5" i="25"/>
  <c r="C11" i="25"/>
  <c r="C3" i="25"/>
  <c r="C9" i="25"/>
  <c r="C15" i="25"/>
  <c r="C6" i="25"/>
  <c r="D2" i="28" l="1"/>
  <c r="B2" i="28"/>
  <c r="H2" i="20"/>
  <c r="H26" i="20"/>
  <c r="H3" i="20"/>
  <c r="H4" i="20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A10" i="17" l="1"/>
  <c r="A63" i="8" l="1"/>
  <c r="A61" i="8"/>
  <c r="A60" i="8"/>
  <c r="A59" i="8"/>
  <c r="A58" i="8"/>
  <c r="A57" i="8"/>
  <c r="A56" i="8"/>
  <c r="A22" i="8"/>
  <c r="A23" i="8"/>
  <c r="A24" i="8"/>
  <c r="A21" i="8"/>
  <c r="A62" i="8"/>
  <c r="R19" i="17" l="1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L62" i="17"/>
  <c r="L43" i="29"/>
  <c r="M43" i="29" s="1"/>
  <c r="J43" i="29"/>
  <c r="E43" i="29"/>
  <c r="E42" i="29"/>
  <c r="E5" i="17"/>
  <c r="E20" i="17" s="1"/>
  <c r="E18" i="17" l="1"/>
  <c r="T18" i="17" s="1"/>
  <c r="E19" i="17"/>
  <c r="E21" i="17"/>
  <c r="E52" i="17"/>
  <c r="G11" i="17"/>
  <c r="C2" i="33" s="1"/>
  <c r="B6" i="17"/>
  <c r="I42" i="25" l="1"/>
  <c r="I36" i="25"/>
  <c r="I40" i="25"/>
  <c r="I43" i="25"/>
  <c r="I37" i="25"/>
  <c r="I35" i="25"/>
  <c r="I38" i="25"/>
  <c r="I39" i="25"/>
  <c r="I41" i="25"/>
  <c r="A20" i="21"/>
  <c r="H20" i="21"/>
  <c r="I20" i="21" s="1"/>
  <c r="A37" i="8" l="1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34" i="8"/>
  <c r="A35" i="8"/>
  <c r="A36" i="8"/>
  <c r="A33" i="8"/>
  <c r="A30" i="8"/>
  <c r="A31" i="8"/>
  <c r="A32" i="8"/>
  <c r="A26" i="8"/>
  <c r="A27" i="8"/>
  <c r="A28" i="8"/>
  <c r="A29" i="8"/>
  <c r="A25" i="8"/>
  <c r="M18" i="17" l="1" a="1"/>
  <c r="M18" i="17" s="1"/>
  <c r="M19" i="17" a="1"/>
  <c r="M19" i="17" s="1"/>
  <c r="M20" i="17" a="1"/>
  <c r="M20" i="17" s="1"/>
  <c r="M62" i="17" a="1"/>
  <c r="M62" i="17" s="1"/>
  <c r="I41" i="26" s="1"/>
  <c r="M31" i="17" a="1"/>
  <c r="M31" i="17" s="1"/>
  <c r="M43" i="17" a="1"/>
  <c r="M43" i="17" s="1"/>
  <c r="M47" i="17" a="1"/>
  <c r="M47" i="17" s="1"/>
  <c r="M32" i="17" a="1"/>
  <c r="M32" i="17" s="1"/>
  <c r="M44" i="17" a="1"/>
  <c r="M44" i="17" s="1"/>
  <c r="M33" i="17" a="1"/>
  <c r="M33" i="17" s="1"/>
  <c r="M45" i="17" a="1"/>
  <c r="M45" i="17" s="1"/>
  <c r="M22" i="17" a="1"/>
  <c r="M22" i="17" s="1"/>
  <c r="M34" i="17" a="1"/>
  <c r="M34" i="17" s="1"/>
  <c r="M46" i="17" a="1"/>
  <c r="M46" i="17" s="1"/>
  <c r="M23" i="17" a="1"/>
  <c r="M23" i="17" s="1"/>
  <c r="M35" i="17" a="1"/>
  <c r="M35" i="17" s="1"/>
  <c r="M24" i="17" a="1"/>
  <c r="M24" i="17" s="1"/>
  <c r="M36" i="17" a="1"/>
  <c r="M36" i="17" s="1"/>
  <c r="M25" i="17" a="1"/>
  <c r="M25" i="17" s="1"/>
  <c r="M37" i="17" a="1"/>
  <c r="M37" i="17" s="1"/>
  <c r="M26" i="17" a="1"/>
  <c r="M26" i="17" s="1"/>
  <c r="M38" i="17" a="1"/>
  <c r="M38" i="17" s="1"/>
  <c r="M27" i="17" a="1"/>
  <c r="M27" i="17" s="1"/>
  <c r="M39" i="17" a="1"/>
  <c r="M39" i="17" s="1"/>
  <c r="M42" i="17" a="1"/>
  <c r="M42" i="17" s="1"/>
  <c r="M28" i="17" a="1"/>
  <c r="M28" i="17" s="1"/>
  <c r="M40" i="17" a="1"/>
  <c r="M40" i="17" s="1"/>
  <c r="M29" i="17" a="1"/>
  <c r="M29" i="17" s="1"/>
  <c r="M41" i="17" a="1"/>
  <c r="M41" i="17" s="1"/>
  <c r="M30" i="17" a="1"/>
  <c r="M30" i="17" s="1"/>
  <c r="I5" i="25" l="1"/>
  <c r="I9" i="25"/>
  <c r="I4" i="25"/>
  <c r="I31" i="25"/>
  <c r="I18" i="25"/>
  <c r="I10" i="25"/>
  <c r="I28" i="25"/>
  <c r="I32" i="25"/>
  <c r="I17" i="25"/>
  <c r="I8" i="25"/>
  <c r="I34" i="25"/>
  <c r="I33" i="25"/>
  <c r="I21" i="25"/>
  <c r="I2" i="25"/>
  <c r="I23" i="25"/>
  <c r="I24" i="25"/>
  <c r="I25" i="25"/>
  <c r="I11" i="25"/>
  <c r="I26" i="25"/>
  <c r="I19" i="25"/>
  <c r="I30" i="25"/>
  <c r="I13" i="25"/>
  <c r="I15" i="25"/>
  <c r="I7" i="25"/>
  <c r="I12" i="25"/>
  <c r="I6" i="25"/>
  <c r="I16" i="25"/>
  <c r="I20" i="25"/>
  <c r="I29" i="25"/>
  <c r="I27" i="25"/>
  <c r="I14" i="25"/>
  <c r="I22" i="25"/>
  <c r="I3" i="25"/>
  <c r="L54" i="17" l="1"/>
  <c r="M54" i="17" s="1" a="1"/>
  <c r="M54" i="17" s="1"/>
  <c r="I33" i="26" s="1"/>
  <c r="L55" i="17"/>
  <c r="M55" i="17" s="1" a="1"/>
  <c r="M55" i="17" s="1"/>
  <c r="I34" i="26" s="1"/>
  <c r="L56" i="17"/>
  <c r="M56" i="17" s="1" a="1"/>
  <c r="M56" i="17" s="1"/>
  <c r="I35" i="26" s="1"/>
  <c r="L57" i="17"/>
  <c r="M57" i="17" s="1" a="1"/>
  <c r="M57" i="17" s="1"/>
  <c r="I36" i="26" s="1"/>
  <c r="L58" i="17"/>
  <c r="M58" i="17" s="1" a="1"/>
  <c r="M58" i="17" s="1"/>
  <c r="I37" i="26" s="1"/>
  <c r="L59" i="17"/>
  <c r="M59" i="17" s="1" a="1"/>
  <c r="M59" i="17" s="1"/>
  <c r="I38" i="26" s="1"/>
  <c r="L60" i="17"/>
  <c r="M60" i="17" s="1" a="1"/>
  <c r="M60" i="17" s="1"/>
  <c r="I39" i="26" s="1"/>
  <c r="L61" i="17"/>
  <c r="M61" i="17" s="1" a="1"/>
  <c r="M61" i="17" s="1"/>
  <c r="I40" i="26" s="1"/>
  <c r="L53" i="17"/>
  <c r="M53" i="17" s="1" a="1"/>
  <c r="M53" i="17" s="1"/>
  <c r="I32" i="26" s="1"/>
  <c r="A2" i="21"/>
  <c r="A3" i="21"/>
  <c r="A4" i="21"/>
  <c r="A5" i="21"/>
  <c r="E4" i="20" s="1"/>
  <c r="A6" i="21"/>
  <c r="E5" i="20" s="1"/>
  <c r="A7" i="21"/>
  <c r="E6" i="20" s="1"/>
  <c r="A8" i="21"/>
  <c r="E7" i="20" s="1"/>
  <c r="A9" i="21"/>
  <c r="E8" i="20" s="1"/>
  <c r="A10" i="21"/>
  <c r="E9" i="20" s="1"/>
  <c r="A11" i="21"/>
  <c r="E10" i="20" s="1"/>
  <c r="A12" i="21"/>
  <c r="A13" i="21"/>
  <c r="E12" i="20" s="1"/>
  <c r="A14" i="21"/>
  <c r="A15" i="21"/>
  <c r="K43" i="29" s="1"/>
  <c r="A16" i="21"/>
  <c r="A17" i="21"/>
  <c r="A18" i="21"/>
  <c r="A19" i="21"/>
  <c r="A21" i="21"/>
  <c r="A22" i="21"/>
  <c r="A23" i="21"/>
  <c r="A24" i="21"/>
  <c r="A25" i="21"/>
  <c r="A26" i="21"/>
  <c r="A27" i="21"/>
  <c r="K42" i="17" s="1"/>
  <c r="A28" i="21"/>
  <c r="K43" i="17" s="1"/>
  <c r="A29" i="21"/>
  <c r="K44" i="17" s="1"/>
  <c r="A30" i="21"/>
  <c r="K45" i="17" s="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E31" i="20" s="1"/>
  <c r="A53" i="21"/>
  <c r="E32" i="20" s="1"/>
  <c r="A54" i="21"/>
  <c r="E33" i="20" s="1"/>
  <c r="A55" i="21"/>
  <c r="E34" i="20" s="1"/>
  <c r="A56" i="21"/>
  <c r="E35" i="20" s="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O19" i="17"/>
  <c r="P19" i="17"/>
  <c r="T20" i="17"/>
  <c r="P20" i="17"/>
  <c r="T21" i="17"/>
  <c r="P21" i="17"/>
  <c r="E22" i="17"/>
  <c r="T22" i="17" s="1"/>
  <c r="P22" i="17"/>
  <c r="E23" i="17"/>
  <c r="P23" i="17"/>
  <c r="E24" i="17"/>
  <c r="O24" i="17" s="1"/>
  <c r="P24" i="17"/>
  <c r="E25" i="17"/>
  <c r="O25" i="17" s="1"/>
  <c r="P25" i="17"/>
  <c r="E26" i="17"/>
  <c r="O26" i="17" s="1"/>
  <c r="P26" i="17"/>
  <c r="E27" i="17"/>
  <c r="O27" i="17" s="1"/>
  <c r="P27" i="17"/>
  <c r="E28" i="17"/>
  <c r="T28" i="17" s="1"/>
  <c r="P28" i="17"/>
  <c r="E29" i="17"/>
  <c r="O29" i="17" s="1"/>
  <c r="P29" i="17"/>
  <c r="E30" i="17"/>
  <c r="O30" i="17" s="1"/>
  <c r="P30" i="17"/>
  <c r="E31" i="17"/>
  <c r="O31" i="17" s="1"/>
  <c r="P31" i="17"/>
  <c r="E32" i="17"/>
  <c r="T32" i="17" s="1"/>
  <c r="P32" i="17"/>
  <c r="E33" i="17"/>
  <c r="T33" i="17" s="1"/>
  <c r="P33" i="17"/>
  <c r="E34" i="17"/>
  <c r="T34" i="17" s="1"/>
  <c r="P34" i="17"/>
  <c r="E35" i="17"/>
  <c r="T35" i="17" s="1"/>
  <c r="P35" i="17"/>
  <c r="E36" i="17"/>
  <c r="O36" i="17" s="1"/>
  <c r="P36" i="17"/>
  <c r="E37" i="17"/>
  <c r="O37" i="17" s="1"/>
  <c r="P37" i="17"/>
  <c r="E38" i="17"/>
  <c r="T38" i="17" s="1"/>
  <c r="P38" i="17"/>
  <c r="E39" i="17"/>
  <c r="O39" i="17" s="1"/>
  <c r="P39" i="17"/>
  <c r="E40" i="17"/>
  <c r="O40" i="17" s="1"/>
  <c r="P40" i="17"/>
  <c r="E41" i="17"/>
  <c r="O41" i="17" s="1"/>
  <c r="P41" i="17"/>
  <c r="E42" i="17"/>
  <c r="O42" i="17" s="1"/>
  <c r="P42" i="17"/>
  <c r="E43" i="17"/>
  <c r="O43" i="17" s="1"/>
  <c r="P43" i="17"/>
  <c r="E44" i="17"/>
  <c r="T44" i="17" s="1"/>
  <c r="P44" i="17"/>
  <c r="E45" i="17"/>
  <c r="O45" i="17" s="1"/>
  <c r="P45" i="17"/>
  <c r="E46" i="17"/>
  <c r="T46" i="17" s="1"/>
  <c r="P46" i="17"/>
  <c r="E47" i="17"/>
  <c r="O47" i="17" s="1"/>
  <c r="P47" i="17"/>
  <c r="D29" i="25" l="1"/>
  <c r="Q45" i="17"/>
  <c r="D28" i="25"/>
  <c r="Q44" i="17"/>
  <c r="D27" i="25"/>
  <c r="D26" i="25"/>
  <c r="Q42" i="17"/>
  <c r="K42" i="29"/>
  <c r="E13" i="20"/>
  <c r="K27" i="17" a="1"/>
  <c r="K27" i="17" s="1"/>
  <c r="D11" i="25" s="1"/>
  <c r="E11" i="20"/>
  <c r="K19" i="17"/>
  <c r="D3" i="25" s="1"/>
  <c r="E3" i="20"/>
  <c r="T23" i="17"/>
  <c r="K18" i="17"/>
  <c r="K20" i="17"/>
  <c r="E25" i="20"/>
  <c r="K41" i="17"/>
  <c r="D25" i="25" s="1"/>
  <c r="K29" i="17"/>
  <c r="K28" i="17"/>
  <c r="E23" i="20"/>
  <c r="K39" i="17"/>
  <c r="D23" i="25" s="1"/>
  <c r="E24" i="20"/>
  <c r="K40" i="17"/>
  <c r="D24" i="25" s="1"/>
  <c r="E22" i="20"/>
  <c r="K38" i="17"/>
  <c r="D22" i="25" s="1"/>
  <c r="K26" i="17"/>
  <c r="E14" i="20"/>
  <c r="K30" i="17"/>
  <c r="E21" i="20"/>
  <c r="K37" i="17"/>
  <c r="D21" i="25" s="1"/>
  <c r="K25" i="17"/>
  <c r="E20" i="20"/>
  <c r="K36" i="17"/>
  <c r="D20" i="25" s="1"/>
  <c r="K24" i="17"/>
  <c r="E19" i="20"/>
  <c r="K35" i="17"/>
  <c r="D19" i="25" s="1"/>
  <c r="E30" i="20"/>
  <c r="K46" i="17"/>
  <c r="E18" i="20"/>
  <c r="K34" i="17"/>
  <c r="D18" i="25" s="1"/>
  <c r="E17" i="20"/>
  <c r="K33" i="17"/>
  <c r="D17" i="25" s="1"/>
  <c r="E16" i="20"/>
  <c r="K32" i="17"/>
  <c r="D16" i="25" s="1"/>
  <c r="E15" i="20"/>
  <c r="K31" i="17"/>
  <c r="D15" i="25" s="1"/>
  <c r="E26" i="20"/>
  <c r="E29" i="20"/>
  <c r="E28" i="20"/>
  <c r="E27" i="20"/>
  <c r="O28" i="17"/>
  <c r="T26" i="17"/>
  <c r="T40" i="17"/>
  <c r="O38" i="17"/>
  <c r="O23" i="17"/>
  <c r="O34" i="17"/>
  <c r="T41" i="17"/>
  <c r="O22" i="17"/>
  <c r="O21" i="17"/>
  <c r="T30" i="17"/>
  <c r="T42" i="17"/>
  <c r="O35" i="17"/>
  <c r="T37" i="17"/>
  <c r="T39" i="17"/>
  <c r="O46" i="17"/>
  <c r="T29" i="17"/>
  <c r="T27" i="17"/>
  <c r="T25" i="17"/>
  <c r="O33" i="17"/>
  <c r="O44" i="17"/>
  <c r="O32" i="17"/>
  <c r="O20" i="17"/>
  <c r="T45" i="17"/>
  <c r="T43" i="17"/>
  <c r="T31" i="17"/>
  <c r="T19" i="17"/>
  <c r="T36" i="17"/>
  <c r="T24" i="17"/>
  <c r="T47" i="17"/>
  <c r="Q43" i="17" l="1"/>
  <c r="D14" i="25"/>
  <c r="D30" i="25"/>
  <c r="Q46" i="17"/>
  <c r="Q41" i="17"/>
  <c r="Q38" i="17"/>
  <c r="Q27" i="17"/>
  <c r="Q40" i="17"/>
  <c r="Q39" i="17"/>
  <c r="Q37" i="17"/>
  <c r="Q33" i="17"/>
  <c r="Q36" i="17"/>
  <c r="Q34" i="17"/>
  <c r="D4" i="25"/>
  <c r="D8" i="25"/>
  <c r="D9" i="25"/>
  <c r="Q25" i="17"/>
  <c r="Q31" i="17"/>
  <c r="D13" i="25"/>
  <c r="Q29" i="17"/>
  <c r="D12" i="25"/>
  <c r="Q28" i="17"/>
  <c r="Q35" i="17"/>
  <c r="Q32" i="17"/>
  <c r="Q30" i="17"/>
  <c r="D2" i="25"/>
  <c r="Q48" i="17"/>
  <c r="Q26" i="17"/>
  <c r="D10" i="25"/>
  <c r="C2" i="28"/>
  <c r="E2" i="28"/>
  <c r="F2" i="28"/>
  <c r="C8" i="26" l="1"/>
  <c r="D8" i="26"/>
  <c r="E8" i="26"/>
  <c r="F8" i="26"/>
  <c r="G8" i="26"/>
  <c r="C9" i="26"/>
  <c r="D9" i="26"/>
  <c r="E9" i="26"/>
  <c r="F9" i="26"/>
  <c r="G9" i="26"/>
  <c r="C10" i="26"/>
  <c r="D10" i="26"/>
  <c r="E10" i="26"/>
  <c r="F10" i="26"/>
  <c r="G10" i="26"/>
  <c r="C11" i="26"/>
  <c r="D11" i="26"/>
  <c r="E11" i="26"/>
  <c r="F11" i="26"/>
  <c r="G11" i="26"/>
  <c r="C12" i="26"/>
  <c r="D12" i="26"/>
  <c r="E12" i="26"/>
  <c r="F12" i="26"/>
  <c r="G12" i="26"/>
  <c r="C13" i="26"/>
  <c r="D13" i="26"/>
  <c r="E13" i="26"/>
  <c r="F13" i="26"/>
  <c r="G13" i="26"/>
  <c r="C14" i="26"/>
  <c r="D14" i="26"/>
  <c r="E14" i="26"/>
  <c r="F14" i="26"/>
  <c r="G14" i="26"/>
  <c r="C15" i="26"/>
  <c r="D15" i="26"/>
  <c r="E15" i="26"/>
  <c r="F15" i="26"/>
  <c r="G15" i="26"/>
  <c r="C16" i="26"/>
  <c r="D16" i="26"/>
  <c r="E16" i="26"/>
  <c r="F16" i="26"/>
  <c r="G16" i="26"/>
  <c r="C17" i="26"/>
  <c r="D17" i="26"/>
  <c r="E17" i="26"/>
  <c r="F17" i="26"/>
  <c r="G17" i="26"/>
  <c r="C18" i="26"/>
  <c r="D18" i="26"/>
  <c r="E18" i="26"/>
  <c r="F18" i="26"/>
  <c r="G18" i="26"/>
  <c r="C19" i="26"/>
  <c r="D19" i="26"/>
  <c r="E19" i="26"/>
  <c r="F19" i="26"/>
  <c r="G19" i="26"/>
  <c r="C20" i="26"/>
  <c r="D20" i="26"/>
  <c r="E20" i="26"/>
  <c r="F20" i="26"/>
  <c r="G20" i="26"/>
  <c r="C21" i="26"/>
  <c r="D21" i="26"/>
  <c r="E21" i="26"/>
  <c r="F21" i="26"/>
  <c r="G21" i="26"/>
  <c r="C22" i="26"/>
  <c r="D22" i="26"/>
  <c r="E22" i="26"/>
  <c r="F22" i="26"/>
  <c r="G22" i="26"/>
  <c r="C23" i="26"/>
  <c r="D23" i="26"/>
  <c r="E23" i="26"/>
  <c r="F23" i="26"/>
  <c r="G23" i="26"/>
  <c r="C24" i="26"/>
  <c r="D24" i="26"/>
  <c r="E24" i="26"/>
  <c r="F24" i="26"/>
  <c r="G24" i="26"/>
  <c r="C25" i="26"/>
  <c r="D25" i="26"/>
  <c r="E25" i="26"/>
  <c r="F25" i="26"/>
  <c r="G25" i="26"/>
  <c r="C26" i="26"/>
  <c r="D26" i="26"/>
  <c r="E26" i="26"/>
  <c r="F26" i="26"/>
  <c r="G26" i="26"/>
  <c r="C27" i="26"/>
  <c r="D27" i="26"/>
  <c r="E27" i="26"/>
  <c r="F27" i="26"/>
  <c r="G27" i="26"/>
  <c r="C28" i="26"/>
  <c r="D28" i="26"/>
  <c r="E28" i="26"/>
  <c r="F28" i="26"/>
  <c r="G28" i="26"/>
  <c r="C29" i="26"/>
  <c r="D29" i="26"/>
  <c r="E29" i="26"/>
  <c r="F29" i="26"/>
  <c r="G29" i="26"/>
  <c r="C30" i="26"/>
  <c r="D30" i="26"/>
  <c r="E30" i="26"/>
  <c r="F30" i="26"/>
  <c r="G30" i="26"/>
  <c r="C31" i="26"/>
  <c r="D31" i="26"/>
  <c r="E31" i="26"/>
  <c r="F31" i="26"/>
  <c r="C3" i="26"/>
  <c r="D3" i="26"/>
  <c r="E3" i="26"/>
  <c r="F3" i="26"/>
  <c r="G3" i="26"/>
  <c r="C4" i="26"/>
  <c r="D4" i="26"/>
  <c r="E4" i="26"/>
  <c r="F4" i="26"/>
  <c r="G4" i="26"/>
  <c r="C5" i="26"/>
  <c r="D5" i="26"/>
  <c r="E5" i="26"/>
  <c r="F5" i="26"/>
  <c r="G5" i="26"/>
  <c r="C6" i="26"/>
  <c r="D6" i="26"/>
  <c r="E6" i="26"/>
  <c r="F6" i="26"/>
  <c r="G6" i="26"/>
  <c r="C7" i="26"/>
  <c r="D7" i="26"/>
  <c r="E7" i="26"/>
  <c r="F7" i="26"/>
  <c r="G7" i="26"/>
  <c r="G33" i="26"/>
  <c r="G34" i="26"/>
  <c r="G35" i="26"/>
  <c r="G36" i="26"/>
  <c r="G37" i="26"/>
  <c r="G38" i="26"/>
  <c r="G39" i="26"/>
  <c r="G40" i="26"/>
  <c r="A41" i="26"/>
  <c r="B41" i="26"/>
  <c r="G41" i="26"/>
  <c r="C2" i="26"/>
  <c r="D2" i="26"/>
  <c r="E2" i="26"/>
  <c r="F2" i="26"/>
  <c r="G2" i="26"/>
  <c r="B2" i="26"/>
  <c r="A2" i="26"/>
  <c r="H3" i="21"/>
  <c r="I3" i="21" s="1"/>
  <c r="H4" i="21"/>
  <c r="I4" i="21" s="1"/>
  <c r="H5" i="21"/>
  <c r="I5" i="21" s="1"/>
  <c r="H6" i="21"/>
  <c r="I6" i="21" s="1"/>
  <c r="H7" i="21"/>
  <c r="I7" i="21" s="1"/>
  <c r="H8" i="21"/>
  <c r="I8" i="21" s="1"/>
  <c r="H9" i="21"/>
  <c r="I9" i="21" s="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7" i="21"/>
  <c r="I27" i="21" s="1"/>
  <c r="H28" i="21"/>
  <c r="I28" i="21" s="1"/>
  <c r="H29" i="21"/>
  <c r="I29" i="21" s="1"/>
  <c r="H30" i="21"/>
  <c r="I30" i="21" s="1"/>
  <c r="H31" i="21"/>
  <c r="I31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3" i="21"/>
  <c r="I43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58" i="21"/>
  <c r="I58" i="21" s="1"/>
  <c r="H59" i="21"/>
  <c r="I59" i="21" s="1"/>
  <c r="H60" i="21"/>
  <c r="I60" i="21" s="1"/>
  <c r="H61" i="21"/>
  <c r="I61" i="21" s="1"/>
  <c r="H62" i="21"/>
  <c r="I62" i="21" s="1"/>
  <c r="H63" i="21"/>
  <c r="I63" i="21" s="1"/>
  <c r="H64" i="21"/>
  <c r="I64" i="21" s="1"/>
  <c r="H65" i="21"/>
  <c r="I65" i="21" s="1"/>
  <c r="H66" i="21"/>
  <c r="I66" i="21" s="1"/>
  <c r="H67" i="21"/>
  <c r="I67" i="21" s="1"/>
  <c r="H68" i="21"/>
  <c r="I68" i="21" s="1"/>
  <c r="H69" i="21"/>
  <c r="I69" i="21" s="1"/>
  <c r="H70" i="21"/>
  <c r="I70" i="21" s="1"/>
  <c r="H71" i="21"/>
  <c r="I71" i="21" s="1"/>
  <c r="H72" i="21"/>
  <c r="I72" i="21" s="1"/>
  <c r="H73" i="21"/>
  <c r="I73" i="21" s="1"/>
  <c r="H74" i="21"/>
  <c r="I74" i="21" s="1"/>
  <c r="H75" i="21"/>
  <c r="I75" i="21" s="1"/>
  <c r="H76" i="21"/>
  <c r="I76" i="21" s="1"/>
  <c r="H77" i="21"/>
  <c r="I77" i="21" s="1"/>
  <c r="H78" i="21"/>
  <c r="I78" i="21" s="1"/>
  <c r="H79" i="21"/>
  <c r="I79" i="21" s="1"/>
  <c r="H80" i="21"/>
  <c r="I80" i="21" s="1"/>
  <c r="H81" i="21"/>
  <c r="I81" i="21" s="1"/>
  <c r="H82" i="21"/>
  <c r="I82" i="21" s="1"/>
  <c r="H83" i="21"/>
  <c r="I83" i="21" s="1"/>
  <c r="H84" i="21"/>
  <c r="I84" i="21" s="1"/>
  <c r="H85" i="21"/>
  <c r="I85" i="21" s="1"/>
  <c r="H86" i="21"/>
  <c r="I86" i="21" s="1"/>
  <c r="H87" i="21"/>
  <c r="I87" i="21" s="1"/>
  <c r="H88" i="21"/>
  <c r="I88" i="21" s="1"/>
  <c r="H89" i="21"/>
  <c r="I89" i="21" s="1"/>
  <c r="H90" i="21"/>
  <c r="I90" i="21" s="1"/>
  <c r="H91" i="21"/>
  <c r="I91" i="21" s="1"/>
  <c r="H92" i="21"/>
  <c r="I92" i="21" s="1"/>
  <c r="H93" i="21"/>
  <c r="I93" i="21" s="1"/>
  <c r="H94" i="21"/>
  <c r="I94" i="21" s="1"/>
  <c r="H95" i="21"/>
  <c r="I95" i="21" s="1"/>
  <c r="H96" i="21"/>
  <c r="I96" i="21" s="1"/>
  <c r="H97" i="21"/>
  <c r="I97" i="21" s="1"/>
  <c r="H98" i="21"/>
  <c r="I98" i="21" s="1"/>
  <c r="H99" i="21"/>
  <c r="I99" i="21" s="1"/>
  <c r="H100" i="21"/>
  <c r="I100" i="21" s="1"/>
  <c r="H101" i="21"/>
  <c r="I101" i="21" s="1"/>
  <c r="H102" i="21"/>
  <c r="I102" i="21" s="1"/>
  <c r="H103" i="21"/>
  <c r="I103" i="21" s="1"/>
  <c r="H104" i="21"/>
  <c r="I104" i="21" s="1"/>
  <c r="H105" i="21"/>
  <c r="I105" i="21" s="1"/>
  <c r="H106" i="21"/>
  <c r="I106" i="21" s="1"/>
  <c r="H107" i="21"/>
  <c r="I107" i="21" s="1"/>
  <c r="H108" i="21"/>
  <c r="I108" i="21" s="1"/>
  <c r="H109" i="21"/>
  <c r="I109" i="21" s="1"/>
  <c r="H110" i="21"/>
  <c r="I110" i="21" s="1"/>
  <c r="H111" i="21"/>
  <c r="I111" i="21" s="1"/>
  <c r="H112" i="21"/>
  <c r="I112" i="21" s="1"/>
  <c r="H2" i="21"/>
  <c r="I2" i="21" s="1"/>
  <c r="C34" i="25" l="1"/>
  <c r="C2" i="25"/>
  <c r="K47" i="17"/>
  <c r="K21" i="17"/>
  <c r="K22" i="17"/>
  <c r="K23" i="17"/>
  <c r="Q24" i="17" s="1"/>
  <c r="J54" i="17"/>
  <c r="A59" i="21" s="1"/>
  <c r="E38" i="20" s="1"/>
  <c r="J55" i="17"/>
  <c r="A60" i="21" s="1"/>
  <c r="E39" i="20" s="1"/>
  <c r="J56" i="17"/>
  <c r="A61" i="21" s="1"/>
  <c r="E40" i="20" s="1"/>
  <c r="J57" i="17"/>
  <c r="A62" i="21" s="1"/>
  <c r="E41" i="20" s="1"/>
  <c r="J58" i="17"/>
  <c r="J59" i="17"/>
  <c r="A64" i="21" s="1"/>
  <c r="J60" i="17"/>
  <c r="J61" i="17"/>
  <c r="A66" i="21" s="1"/>
  <c r="J62" i="17"/>
  <c r="A67" i="21" s="1"/>
  <c r="J53" i="17"/>
  <c r="A58" i="21" s="1"/>
  <c r="E37" i="20" s="1"/>
  <c r="A57" i="21"/>
  <c r="E36" i="20" s="1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M17" i="17"/>
  <c r="E53" i="17"/>
  <c r="Q20" i="17" l="1"/>
  <c r="Q19" i="17"/>
  <c r="Q18" i="17"/>
  <c r="D31" i="25"/>
  <c r="Q47" i="17"/>
  <c r="D7" i="25"/>
  <c r="Q23" i="17"/>
  <c r="D6" i="25"/>
  <c r="Q22" i="17"/>
  <c r="D5" i="25"/>
  <c r="Q21" i="17"/>
  <c r="A2" i="31"/>
  <c r="A65" i="21"/>
  <c r="A63" i="21"/>
  <c r="G2" i="28"/>
  <c r="G4" i="20"/>
  <c r="G16" i="20"/>
  <c r="G28" i="20"/>
  <c r="G32" i="20"/>
  <c r="G11" i="20"/>
  <c r="G23" i="20"/>
  <c r="G6" i="20"/>
  <c r="G18" i="20"/>
  <c r="G30" i="20"/>
  <c r="G13" i="20"/>
  <c r="G25" i="20"/>
  <c r="G19" i="20"/>
  <c r="G34" i="20"/>
  <c r="G36" i="20"/>
  <c r="G38" i="20"/>
  <c r="G40" i="20"/>
  <c r="G8" i="20"/>
  <c r="G20" i="20"/>
  <c r="G31" i="20"/>
  <c r="G21" i="20"/>
  <c r="G3" i="20"/>
  <c r="G15" i="20"/>
  <c r="G27" i="20"/>
  <c r="G7" i="20"/>
  <c r="G10" i="20"/>
  <c r="G22" i="20"/>
  <c r="G5" i="20"/>
  <c r="G17" i="20"/>
  <c r="G29" i="20"/>
  <c r="G9" i="20"/>
  <c r="G12" i="20"/>
  <c r="G24" i="20"/>
  <c r="G33" i="20"/>
  <c r="G35" i="20"/>
  <c r="G37" i="20"/>
  <c r="G39" i="20"/>
  <c r="G41" i="20"/>
  <c r="G14" i="20"/>
  <c r="G26" i="20"/>
  <c r="K52" i="17"/>
  <c r="K61" i="17"/>
  <c r="D42" i="25" s="1"/>
  <c r="G2" i="20"/>
  <c r="K62" i="17"/>
  <c r="D43" i="25" s="1"/>
  <c r="K59" i="17"/>
  <c r="D40" i="25" s="1"/>
  <c r="K57" i="17"/>
  <c r="D38" i="25" s="1"/>
  <c r="K56" i="17"/>
  <c r="D37" i="25" s="1"/>
  <c r="K53" i="17"/>
  <c r="E2" i="20"/>
  <c r="K17" i="17"/>
  <c r="D34" i="25" l="1"/>
  <c r="K58" i="17"/>
  <c r="D39" i="25" s="1"/>
  <c r="K60" i="17"/>
  <c r="D41" i="25" s="1"/>
  <c r="K54" i="17"/>
  <c r="D35" i="25" s="1"/>
  <c r="K55" i="17"/>
  <c r="D36" i="25" s="1"/>
  <c r="B2" i="31" l="1"/>
  <c r="C2" i="31" s="1"/>
  <c r="E57" i="17"/>
  <c r="E55" i="17"/>
  <c r="E62" i="17"/>
  <c r="E61" i="17"/>
  <c r="E60" i="17"/>
  <c r="E59" i="17"/>
  <c r="E58" i="17"/>
  <c r="E54" i="17"/>
  <c r="E56" i="17"/>
  <c r="P17" i="17"/>
  <c r="O18" i="17" l="1"/>
  <c r="E14" i="17"/>
  <c r="O17" i="17" l="1"/>
  <c r="D16" i="8" a="1"/>
  <c r="D16" i="8" s="1"/>
  <c r="I3" i="26"/>
  <c r="I13" i="17"/>
  <c r="M21" i="17" a="1"/>
  <c r="M21" i="17" s="1"/>
  <c r="I5" i="26" s="1"/>
  <c r="I4" i="26"/>
  <c r="J13" i="17" l="1"/>
  <c r="E16" i="8" a="1"/>
  <c r="E16" i="8" s="1"/>
  <c r="I2" i="26"/>
  <c r="M12" i="17"/>
  <c r="K13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2BD61F-5C5F-4A2F-B787-88189262C97F}" keepAlive="1" name="Abfrage - Table 1" description="Verbindung mit der Abfrage 'Table 1' in der Arbeitsmappe." type="5" refreshedVersion="0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<sst xmlns="http://schemas.openxmlformats.org/spreadsheetml/2006/main" count="7145" uniqueCount="3256">
  <si>
    <t>Gender</t>
  </si>
  <si>
    <t>Spalte1</t>
  </si>
  <si>
    <t>Age_42</t>
  </si>
  <si>
    <t>Age_43</t>
  </si>
  <si>
    <t>Age_</t>
  </si>
  <si>
    <t>Age_22</t>
  </si>
  <si>
    <t>Age_45</t>
  </si>
  <si>
    <t>Age_12</t>
  </si>
  <si>
    <t>Age_15</t>
  </si>
  <si>
    <t>Age_36</t>
  </si>
  <si>
    <t>Veterans</t>
  </si>
  <si>
    <t>Age_60</t>
  </si>
  <si>
    <t>Age_59</t>
  </si>
  <si>
    <t>Age_58</t>
  </si>
  <si>
    <t>Age_57</t>
  </si>
  <si>
    <t>Age_56</t>
  </si>
  <si>
    <t>Age_55</t>
  </si>
  <si>
    <t>Age_54</t>
  </si>
  <si>
    <t>Age_53</t>
  </si>
  <si>
    <t>Age_52</t>
  </si>
  <si>
    <t>Age_51</t>
  </si>
  <si>
    <t>Age_50</t>
  </si>
  <si>
    <t>Age_49</t>
  </si>
  <si>
    <t>Age_48</t>
  </si>
  <si>
    <t>Age_47</t>
  </si>
  <si>
    <t>Age_46</t>
  </si>
  <si>
    <t>Age_44</t>
  </si>
  <si>
    <t>Age_41</t>
  </si>
  <si>
    <t>Age_40</t>
  </si>
  <si>
    <t>Age_39</t>
  </si>
  <si>
    <t>Age_38</t>
  </si>
  <si>
    <t>Age_37</t>
  </si>
  <si>
    <t>Age_35</t>
  </si>
  <si>
    <t>Adults</t>
  </si>
  <si>
    <t>Age_34</t>
  </si>
  <si>
    <t>Age_33</t>
  </si>
  <si>
    <t>Age_32</t>
  </si>
  <si>
    <t>Age_31</t>
  </si>
  <si>
    <t>Age_30</t>
  </si>
  <si>
    <t>Age_29</t>
  </si>
  <si>
    <t>Age_28</t>
  </si>
  <si>
    <t>Age_27</t>
  </si>
  <si>
    <t>Age_26</t>
  </si>
  <si>
    <t>Age_25</t>
  </si>
  <si>
    <t>Age_24</t>
  </si>
  <si>
    <t>Age_23</t>
  </si>
  <si>
    <t>Age_21</t>
  </si>
  <si>
    <t>Age_20</t>
  </si>
  <si>
    <t>Age_19</t>
  </si>
  <si>
    <t>Age_18</t>
  </si>
  <si>
    <t>Juniors</t>
  </si>
  <si>
    <t>Age_17</t>
  </si>
  <si>
    <t>Age_16</t>
  </si>
  <si>
    <t>Age_14</t>
  </si>
  <si>
    <t>Age_13</t>
  </si>
  <si>
    <t>Kids</t>
  </si>
  <si>
    <t>Age_11</t>
  </si>
  <si>
    <t>Age_10</t>
  </si>
  <si>
    <t>Age_9</t>
  </si>
  <si>
    <t>Age_8</t>
  </si>
  <si>
    <t>Age_7</t>
  </si>
  <si>
    <t>Age_6</t>
  </si>
  <si>
    <t>Age_5</t>
  </si>
  <si>
    <t>Age_4</t>
  </si>
  <si>
    <t>Age_3</t>
  </si>
  <si>
    <t>Age_2</t>
  </si>
  <si>
    <t>Age_1</t>
  </si>
  <si>
    <t>Disziplin</t>
  </si>
  <si>
    <t>First Start</t>
  </si>
  <si>
    <t>Start</t>
  </si>
  <si>
    <t>Coach</t>
  </si>
  <si>
    <t>Gebühr</t>
  </si>
  <si>
    <t>Strasse/Street</t>
  </si>
  <si>
    <t>Ort/Town</t>
  </si>
  <si>
    <t>Age_61</t>
  </si>
  <si>
    <t>Age_62</t>
  </si>
  <si>
    <t>Age_63</t>
  </si>
  <si>
    <t>Age_64</t>
  </si>
  <si>
    <t>Age_65</t>
  </si>
  <si>
    <t>Age_66</t>
  </si>
  <si>
    <t>Age_67</t>
  </si>
  <si>
    <t>Age_68</t>
  </si>
  <si>
    <t>Age_69</t>
  </si>
  <si>
    <t>Age_70</t>
  </si>
  <si>
    <t>Verein / Club</t>
  </si>
  <si>
    <t>E-Mail</t>
  </si>
  <si>
    <t>Phone</t>
  </si>
  <si>
    <t>PLZ / Zipcode</t>
  </si>
  <si>
    <t>Nation</t>
  </si>
  <si>
    <t>Vorname/First Name</t>
  </si>
  <si>
    <t>Nachname/Surname</t>
  </si>
  <si>
    <t>Geburtsdatum/Birthday</t>
  </si>
  <si>
    <t>Male_Adults</t>
  </si>
  <si>
    <t>Agecat.</t>
  </si>
  <si>
    <t>Cadets</t>
  </si>
  <si>
    <t>Masters</t>
  </si>
  <si>
    <t>Tatami_MK</t>
  </si>
  <si>
    <t>Forms_MK</t>
  </si>
  <si>
    <t>Tatami_FK</t>
  </si>
  <si>
    <t>Forms_FK</t>
  </si>
  <si>
    <t>Female_Masters</t>
  </si>
  <si>
    <t>Male_Masters</t>
  </si>
  <si>
    <t>Female_Veterans</t>
  </si>
  <si>
    <t>Female_Adults</t>
  </si>
  <si>
    <t>Male_Veterans</t>
  </si>
  <si>
    <t>Female_Cadets</t>
  </si>
  <si>
    <t>Male_Cadets</t>
  </si>
  <si>
    <t>Female_Juniors</t>
  </si>
  <si>
    <t>Male_Juniors</t>
  </si>
  <si>
    <t>Female_Kids</t>
  </si>
  <si>
    <t>Male_Kids</t>
  </si>
  <si>
    <t>Ringsport_MM</t>
  </si>
  <si>
    <t>Ringsport_FM</t>
  </si>
  <si>
    <t>Tatami_FJ</t>
  </si>
  <si>
    <t>Forms_MJ</t>
  </si>
  <si>
    <t>Tatami_MJ</t>
  </si>
  <si>
    <t>Forms_FJ</t>
  </si>
  <si>
    <t>Tatami_MC</t>
  </si>
  <si>
    <t>Forms_MC</t>
  </si>
  <si>
    <t>Ringsport_MC</t>
  </si>
  <si>
    <t>Tatami_FC</t>
  </si>
  <si>
    <t>Forms_FC</t>
  </si>
  <si>
    <t>Ringsport_FC</t>
  </si>
  <si>
    <t>Tatami_MA</t>
  </si>
  <si>
    <t>Forms_MA</t>
  </si>
  <si>
    <t>Ringsport_MA</t>
  </si>
  <si>
    <t>Tatami_FA</t>
  </si>
  <si>
    <t>Forms_FA</t>
  </si>
  <si>
    <t>Ringsport_FA</t>
  </si>
  <si>
    <t>Tatami_MV</t>
  </si>
  <si>
    <t>Forms_MV</t>
  </si>
  <si>
    <t>Ringsport_MV</t>
  </si>
  <si>
    <t>Tatami_FV</t>
  </si>
  <si>
    <t>Forms_FV</t>
  </si>
  <si>
    <t>Ringsport_FV</t>
  </si>
  <si>
    <t>Tatami_MM</t>
  </si>
  <si>
    <t>Forms_MM</t>
  </si>
  <si>
    <t>Forms_FM</t>
  </si>
  <si>
    <t>Tatami_FM</t>
  </si>
  <si>
    <t>RU/NC/NR</t>
  </si>
  <si>
    <t>Hardstyle</t>
  </si>
  <si>
    <t>Karate_Kata</t>
  </si>
  <si>
    <t>Softstyle</t>
  </si>
  <si>
    <t>Trad.Japan.Weapons</t>
  </si>
  <si>
    <t>Non_Trad.Weapons</t>
  </si>
  <si>
    <t>Trad.Chinese.Weapons</t>
  </si>
  <si>
    <t>Inclusion</t>
  </si>
  <si>
    <t>Selfdefense_MA</t>
  </si>
  <si>
    <t>Pointfighting_FK</t>
  </si>
  <si>
    <t>Lightcontact_FK</t>
  </si>
  <si>
    <t>Kicklight_FK</t>
  </si>
  <si>
    <t>Karate_Kumite_FK</t>
  </si>
  <si>
    <t>Pointfighting_FJ</t>
  </si>
  <si>
    <t>Lightcontact_FJ</t>
  </si>
  <si>
    <t>Kicklight_FJ</t>
  </si>
  <si>
    <t>Karate_Kumite_FJ</t>
  </si>
  <si>
    <t>Grappling_FJ</t>
  </si>
  <si>
    <t>Pointfighting_FC</t>
  </si>
  <si>
    <t>Lightcontact_FC</t>
  </si>
  <si>
    <t>Kicklight_FC</t>
  </si>
  <si>
    <t>Karate_Kumite_FC</t>
  </si>
  <si>
    <t>Grappling_FC</t>
  </si>
  <si>
    <t>Pointfighting_FA</t>
  </si>
  <si>
    <t>Lightcontact_FA</t>
  </si>
  <si>
    <t>Kicklight_FA</t>
  </si>
  <si>
    <t>Karate_Kumite_FA</t>
  </si>
  <si>
    <t>Grappling_FA</t>
  </si>
  <si>
    <t>Pointfighting_FV</t>
  </si>
  <si>
    <t>Lightcontact_FV</t>
  </si>
  <si>
    <t>Kicklight_FV</t>
  </si>
  <si>
    <t>Karate_Kumite_FV</t>
  </si>
  <si>
    <t>Grappling_FV</t>
  </si>
  <si>
    <t>Pointfighting_FM</t>
  </si>
  <si>
    <t>Lightcontact_FM</t>
  </si>
  <si>
    <t>Kicklight_FM</t>
  </si>
  <si>
    <t>Karate_Kumite_FM</t>
  </si>
  <si>
    <t>Grappling_FM</t>
  </si>
  <si>
    <t>Pointfighting_MK</t>
  </si>
  <si>
    <t>Lightcontact_MK</t>
  </si>
  <si>
    <t>Kicklight_MK</t>
  </si>
  <si>
    <t>Karate_Kumite_MK</t>
  </si>
  <si>
    <t>Pointfighting_MJ</t>
  </si>
  <si>
    <t>Lightcontact_MJ</t>
  </si>
  <si>
    <t>Kicklight_MJ</t>
  </si>
  <si>
    <t>Karate_Kumite_MJ</t>
  </si>
  <si>
    <t>Grappling_MJ</t>
  </si>
  <si>
    <t>Pointfighting_MC</t>
  </si>
  <si>
    <t>Lightcontact_MC</t>
  </si>
  <si>
    <t>Kicklight_MC</t>
  </si>
  <si>
    <t>Karate_Kumite_MC</t>
  </si>
  <si>
    <t>Grappling_MC</t>
  </si>
  <si>
    <t>Pointfighting_MA</t>
  </si>
  <si>
    <t>Lightcontact_MA</t>
  </si>
  <si>
    <t>Kicklight_MA</t>
  </si>
  <si>
    <t>Karate_Kumite_MA</t>
  </si>
  <si>
    <t>Grappling_MA</t>
  </si>
  <si>
    <t>Pointfighting_MV</t>
  </si>
  <si>
    <t>Lightcontact_MV</t>
  </si>
  <si>
    <t>Kicklight_MV</t>
  </si>
  <si>
    <t>Karate_Kumite_MV</t>
  </si>
  <si>
    <t>Grappling_MV</t>
  </si>
  <si>
    <t>Pointfighting_MM</t>
  </si>
  <si>
    <t>Lightcontact_MM</t>
  </si>
  <si>
    <t>Kicklight_MM</t>
  </si>
  <si>
    <t>Karate_Kumite_MM</t>
  </si>
  <si>
    <t>Grappling_MM</t>
  </si>
  <si>
    <t>MMA_Light_FJ</t>
  </si>
  <si>
    <t>Ringsport_FJ</t>
  </si>
  <si>
    <t>Fullcontact_FC</t>
  </si>
  <si>
    <t>Oriental_Boxing_FC</t>
  </si>
  <si>
    <t>Thaiboxing_FC</t>
  </si>
  <si>
    <t>MMA_Light_FC</t>
  </si>
  <si>
    <t>MMA_Full_FC</t>
  </si>
  <si>
    <t>Fullcontact_FA</t>
  </si>
  <si>
    <t>Kickboxing-K1_FA</t>
  </si>
  <si>
    <t>Oriental_Boxing_FA</t>
  </si>
  <si>
    <t>Thaiboxing_FA</t>
  </si>
  <si>
    <t>MMA_Light_FA</t>
  </si>
  <si>
    <t>MMA_Full_FA</t>
  </si>
  <si>
    <t>Fullcontact_FV</t>
  </si>
  <si>
    <t>Kickboxing-K1_FV</t>
  </si>
  <si>
    <t>Oriental_Boxing_FV</t>
  </si>
  <si>
    <t>Thaiboxing_FV</t>
  </si>
  <si>
    <t>MMA_Light_FV</t>
  </si>
  <si>
    <t>MMA_Full_FV</t>
  </si>
  <si>
    <t>Fullcontact_FM</t>
  </si>
  <si>
    <t>Kickboxing-K1_FM</t>
  </si>
  <si>
    <t>Oriental_Boxing_FM</t>
  </si>
  <si>
    <t>Thaiboxing_FM</t>
  </si>
  <si>
    <t>MMA_Light_FM</t>
  </si>
  <si>
    <t>MMA_Full_FM</t>
  </si>
  <si>
    <t>MMA_Light_MJ</t>
  </si>
  <si>
    <t>Fullcontact_MC</t>
  </si>
  <si>
    <t>Oriental_Boxing_MC</t>
  </si>
  <si>
    <t>Thaiboxing_MC</t>
  </si>
  <si>
    <t>MMA_Light_MC</t>
  </si>
  <si>
    <t>MMA_Full_MC</t>
  </si>
  <si>
    <t>Fullcontact_MA</t>
  </si>
  <si>
    <t>Kickboxing-K1_MA</t>
  </si>
  <si>
    <t>Oriental_Boxing_MA</t>
  </si>
  <si>
    <t>Thaiboxing_MA</t>
  </si>
  <si>
    <t>MMA_Light_MA</t>
  </si>
  <si>
    <t>MMA_Full_MA</t>
  </si>
  <si>
    <t>Fullcontact_MV</t>
  </si>
  <si>
    <t>Kickboxing-K1_MV</t>
  </si>
  <si>
    <t>Oriental_Boxing_MV</t>
  </si>
  <si>
    <t>Thaiboxing_MV</t>
  </si>
  <si>
    <t>MMA_Light_MV</t>
  </si>
  <si>
    <t>MMA_Full_MV</t>
  </si>
  <si>
    <t>Fullcontact_MM</t>
  </si>
  <si>
    <t>Kickboxing-K1_MM</t>
  </si>
  <si>
    <t>Oriental_Boxing_MM</t>
  </si>
  <si>
    <t>Thaiboxing_MM</t>
  </si>
  <si>
    <t>MMA_Light_MM</t>
  </si>
  <si>
    <t>MMA_Full_MM</t>
  </si>
  <si>
    <t>Blackbelt</t>
  </si>
  <si>
    <t>All Belts</t>
  </si>
  <si>
    <t>_</t>
  </si>
  <si>
    <t>M</t>
  </si>
  <si>
    <t>F</t>
  </si>
  <si>
    <t>Taekwondo.Koreanstyle</t>
  </si>
  <si>
    <t>Non_Trad._Creative Style</t>
  </si>
  <si>
    <t>Non_Trad._Creative_Style</t>
  </si>
  <si>
    <t>Blue-Black</t>
  </si>
  <si>
    <t>-25 KG</t>
  </si>
  <si>
    <t>-30 KG</t>
  </si>
  <si>
    <t>-35 KG</t>
  </si>
  <si>
    <t>-40 KG</t>
  </si>
  <si>
    <t>-45 KG</t>
  </si>
  <si>
    <t>-50 KG</t>
  </si>
  <si>
    <t xml:space="preserve">+50 KG </t>
  </si>
  <si>
    <t>-55 KG</t>
  </si>
  <si>
    <t>-60 KG</t>
  </si>
  <si>
    <t>-65 KG</t>
  </si>
  <si>
    <t>-70 KG</t>
  </si>
  <si>
    <t xml:space="preserve">+65 KG </t>
  </si>
  <si>
    <t>+70 KG</t>
  </si>
  <si>
    <t>-75 KG</t>
  </si>
  <si>
    <t>-80 KG</t>
  </si>
  <si>
    <t>+80 KG</t>
  </si>
  <si>
    <t>-85 KG</t>
  </si>
  <si>
    <t>-90 KG</t>
  </si>
  <si>
    <t>+90 KG</t>
  </si>
  <si>
    <t>Kickboxing_K1_FC</t>
  </si>
  <si>
    <t>Kickboxing_K1_MC</t>
  </si>
  <si>
    <t>Kickboxing_K1_FA</t>
  </si>
  <si>
    <t>Kickboxing_K1_FV</t>
  </si>
  <si>
    <t>Kickboxing_K1_FM</t>
  </si>
  <si>
    <t>Kickboxing_K1_MA</t>
  </si>
  <si>
    <t>Kickboxing_K1_MV</t>
  </si>
  <si>
    <t>Kickboxing_K1_MM</t>
  </si>
  <si>
    <t>Team_Fight</t>
  </si>
  <si>
    <t>Weapons</t>
  </si>
  <si>
    <t>mixed</t>
  </si>
  <si>
    <t>Ninjas</t>
  </si>
  <si>
    <t>Dragons</t>
  </si>
  <si>
    <t>Rumble_Dragons</t>
  </si>
  <si>
    <t>No_Contact_Dragons</t>
  </si>
  <si>
    <t>Rumble_Ninjas</t>
  </si>
  <si>
    <t>No_Contact_Ninjas</t>
  </si>
  <si>
    <t>-90cm</t>
  </si>
  <si>
    <t>-110cm</t>
  </si>
  <si>
    <t>-130cm</t>
  </si>
  <si>
    <t>+130cm</t>
  </si>
  <si>
    <t>-100cm</t>
  </si>
  <si>
    <t>-120cm</t>
  </si>
  <si>
    <t>-140cm</t>
  </si>
  <si>
    <t>+140cm</t>
  </si>
  <si>
    <t>-150cm</t>
  </si>
  <si>
    <t>+150cm</t>
  </si>
  <si>
    <t>Team Name</t>
  </si>
  <si>
    <t>Teamfight</t>
  </si>
  <si>
    <t>Empty_Hands</t>
  </si>
  <si>
    <t>Mixed</t>
  </si>
  <si>
    <t>Synchron_Kids</t>
  </si>
  <si>
    <t>Synchron_Seniors</t>
  </si>
  <si>
    <t>Normal_Kids</t>
  </si>
  <si>
    <t>Normal_Seniors</t>
  </si>
  <si>
    <t>Team_Forms</t>
  </si>
  <si>
    <t>Normal__Kids</t>
  </si>
  <si>
    <t>Tagteam__Kids</t>
  </si>
  <si>
    <t>Normal__Juniors</t>
  </si>
  <si>
    <t>Normal__Seniors</t>
  </si>
  <si>
    <t>Tagteam__Juniors</t>
  </si>
  <si>
    <t>Tagteam__Seniors</t>
  </si>
  <si>
    <t>Pointfighting_K</t>
  </si>
  <si>
    <t>Lightcontact_K</t>
  </si>
  <si>
    <t>Kicklight_K</t>
  </si>
  <si>
    <t>Karate_Kumite_K</t>
  </si>
  <si>
    <t>Pointfighting_J</t>
  </si>
  <si>
    <t>Lightcontact_J</t>
  </si>
  <si>
    <t>Kicklight_J</t>
  </si>
  <si>
    <t>Karate_Kumite_J</t>
  </si>
  <si>
    <t>Pointfighting_S</t>
  </si>
  <si>
    <t>Lightcontact_S</t>
  </si>
  <si>
    <t>Kicklight_S</t>
  </si>
  <si>
    <t>Karate_Kumite_S</t>
  </si>
  <si>
    <t>Pointfighting_K_</t>
  </si>
  <si>
    <t>Lightcontact_K_</t>
  </si>
  <si>
    <t>Kicklight_K_</t>
  </si>
  <si>
    <t>Karate_Kumite_K_</t>
  </si>
  <si>
    <t>Pointfighting_J_</t>
  </si>
  <si>
    <t>Lightcontact_J_</t>
  </si>
  <si>
    <t>Kicklight_J_</t>
  </si>
  <si>
    <t>Karate_Kumite_J_</t>
  </si>
  <si>
    <t>Pointfighting_S_</t>
  </si>
  <si>
    <t>Lightcontact_S_</t>
  </si>
  <si>
    <t>Kicklight_S_</t>
  </si>
  <si>
    <t>Karate_Kumite_S_</t>
  </si>
  <si>
    <t>Males</t>
  </si>
  <si>
    <t>Females</t>
  </si>
  <si>
    <t>Freestyle_Music</t>
  </si>
  <si>
    <t>Weapons_Music</t>
  </si>
  <si>
    <t>Weight/Grade</t>
  </si>
  <si>
    <t>Category Code</t>
  </si>
  <si>
    <t>Fight or Form</t>
  </si>
  <si>
    <t>Tigers</t>
  </si>
  <si>
    <t>Tigers_mixed</t>
  </si>
  <si>
    <t>Dragons_mixed</t>
  </si>
  <si>
    <t>Ninjas_mixed</t>
  </si>
  <si>
    <t>Kids_</t>
  </si>
  <si>
    <t>Kids__</t>
  </si>
  <si>
    <t>Kids___</t>
  </si>
  <si>
    <t>Tigers_Mixed</t>
  </si>
  <si>
    <t>Dragons_Mixed</t>
  </si>
  <si>
    <t>Ninjas_Mixed</t>
  </si>
  <si>
    <t>Tatami_Tigers</t>
  </si>
  <si>
    <t>Tatami_Dragons</t>
  </si>
  <si>
    <t>Tatami_Ninjas</t>
  </si>
  <si>
    <t>Rumble_Tigers</t>
  </si>
  <si>
    <t>No_Contact_Tigers</t>
  </si>
  <si>
    <t>Tigers_</t>
  </si>
  <si>
    <t>Grand_Champion</t>
  </si>
  <si>
    <t>Grand_Champion_</t>
  </si>
  <si>
    <t>Pointfighting_MGC</t>
  </si>
  <si>
    <t>Forms_MGC</t>
  </si>
  <si>
    <t>Pointfighting_FGC</t>
  </si>
  <si>
    <t>Forms_FGC</t>
  </si>
  <si>
    <t>Open</t>
  </si>
  <si>
    <t>Discipline</t>
  </si>
  <si>
    <t>additional Start</t>
  </si>
  <si>
    <t xml:space="preserve">Grand Champion </t>
  </si>
  <si>
    <t>Team Start</t>
  </si>
  <si>
    <t>Form</t>
  </si>
  <si>
    <t>Ring</t>
  </si>
  <si>
    <t>Gran</t>
  </si>
  <si>
    <t>Tige</t>
  </si>
  <si>
    <t>Dragons_</t>
  </si>
  <si>
    <t>Ninjas_</t>
  </si>
  <si>
    <t>Tata</t>
  </si>
  <si>
    <t>Drag</t>
  </si>
  <si>
    <t>Ninj</t>
  </si>
  <si>
    <t>First_Start</t>
  </si>
  <si>
    <t>Further_Start</t>
  </si>
  <si>
    <t>Start_</t>
  </si>
  <si>
    <t>Mix</t>
  </si>
  <si>
    <t>Not mandatory</t>
  </si>
  <si>
    <t xml:space="preserve">Teamnumber </t>
  </si>
  <si>
    <t>(Please not : Team Members in wrong Age Divisions can be disqualified or get a point deduction)</t>
  </si>
  <si>
    <t>Ringsport_</t>
  </si>
  <si>
    <t>Colorbelt</t>
  </si>
  <si>
    <t>Male_KidsTatami_MKPointfighting_MK-25 KG</t>
  </si>
  <si>
    <t>Male_KidsTatami_MKPointfighting_MK-30 KG</t>
  </si>
  <si>
    <t>Male_KidsTatami_MKPointfighting_MK-35 KG</t>
  </si>
  <si>
    <t>Male_KidsTatami_MKPointfighting_MK-40 KG</t>
  </si>
  <si>
    <t>Male_KidsTatami_MKPointfighting_MK-45 KG</t>
  </si>
  <si>
    <t>Male_KidsTatami_MKPointfighting_MK-50 KG</t>
  </si>
  <si>
    <t xml:space="preserve">Male_KidsTatami_MKPointfighting_MK+50 KG </t>
  </si>
  <si>
    <t>Male_KidsTatami_MKLightcontact_MK-25 KG</t>
  </si>
  <si>
    <t>Male_KidsTatami_MKLightcontact_MK-30 KG</t>
  </si>
  <si>
    <t>Male_KidsTatami_MKLightcontact_MK-35 KG</t>
  </si>
  <si>
    <t>Male_KidsTatami_MKLightcontact_MK-40 KG</t>
  </si>
  <si>
    <t>Male_KidsTatami_MKLightcontact_MK-45 KG</t>
  </si>
  <si>
    <t>Male_KidsTatami_MKLightcontact_MK-50 KG</t>
  </si>
  <si>
    <t xml:space="preserve">Male_KidsTatami_MKLightcontact_MK+50 KG </t>
  </si>
  <si>
    <t>Male_KidsTatami_MKKicklight_MK-25 KG</t>
  </si>
  <si>
    <t>Male_KidsTatami_MKKicklight_MK-30 KG</t>
  </si>
  <si>
    <t>Male_KidsTatami_MKKicklight_MK-35 KG</t>
  </si>
  <si>
    <t>Male_KidsTatami_MKKicklight_MK-40 KG</t>
  </si>
  <si>
    <t>Male_KidsTatami_MKKicklight_MK-45 KG</t>
  </si>
  <si>
    <t>Male_KidsTatami_MKKicklight_MK-50 KG</t>
  </si>
  <si>
    <t xml:space="preserve">Male_KidsTatami_MKKicklight_MK+50 KG </t>
  </si>
  <si>
    <t>Male_KidsTatami_MKKarate_Kumite_MK-25 KG</t>
  </si>
  <si>
    <t>Male_KidsTatami_MKKarate_Kumite_MK-30 KG</t>
  </si>
  <si>
    <t>Male_KidsTatami_MKKarate_Kumite_MK-35 KG</t>
  </si>
  <si>
    <t>Male_KidsTatami_MKKarate_Kumite_MK-40 KG</t>
  </si>
  <si>
    <t>Male_KidsTatami_MKKarate_Kumite_MK-45 KG</t>
  </si>
  <si>
    <t>Male_KidsTatami_MKKarate_Kumite_MK-50 KG</t>
  </si>
  <si>
    <t xml:space="preserve">Male_KidsTatami_MKKarate_Kumite_MK+50 KG </t>
  </si>
  <si>
    <t>Male_KidsForms_MKSoftstyleColorbelt</t>
  </si>
  <si>
    <t>Male_KidsForms_MKSoftstyleBlackbelt</t>
  </si>
  <si>
    <t>Male_KidsForms_MKTaekwondo.KoreanstyleColorbelt</t>
  </si>
  <si>
    <t>Male_KidsForms_MKTaekwondo.KoreanstyleBlackbelt</t>
  </si>
  <si>
    <t>Male_KidsForms_MKNon_Trad._Creative_StyleColorbelt</t>
  </si>
  <si>
    <t>Male_KidsForms_MKNon_Trad._Creative_StyleBlackbelt</t>
  </si>
  <si>
    <t/>
  </si>
  <si>
    <t>Selfdefense_Real_K</t>
  </si>
  <si>
    <t>Selfdefense_Creative_K</t>
  </si>
  <si>
    <t>Selfdefense_Real_FU</t>
  </si>
  <si>
    <t>Selfdefense_Creative_FU</t>
  </si>
  <si>
    <t>Selfdefense_Real_MU</t>
  </si>
  <si>
    <t>Selfdefense_Real_MO</t>
  </si>
  <si>
    <t>Selfdefense_Real_FA</t>
  </si>
  <si>
    <t>Selfdefense_Creative_FA</t>
  </si>
  <si>
    <t>Selfdefense_Real_MA</t>
  </si>
  <si>
    <t>Selfdefense_Real_FY</t>
  </si>
  <si>
    <t>Selfdefense_Creative_FY</t>
  </si>
  <si>
    <t>Selfdefense_Real_FS</t>
  </si>
  <si>
    <t>Selfdefense_Creative_FS</t>
  </si>
  <si>
    <t>Breaking_FY</t>
  </si>
  <si>
    <t>Breaking_FS</t>
  </si>
  <si>
    <t>Breaking_MY</t>
  </si>
  <si>
    <t>Breaking_MS</t>
  </si>
  <si>
    <t>Selfdefense_Real_MY</t>
  </si>
  <si>
    <t>Selfdefense_Creative_MY</t>
  </si>
  <si>
    <t>Selfdefense_Creative_MA</t>
  </si>
  <si>
    <t>Selfdefense_Real_MS</t>
  </si>
  <si>
    <t>Selfdefense_Creative_MS</t>
  </si>
  <si>
    <t>White-Green</t>
  </si>
  <si>
    <t>WMAC MEMBER ?</t>
  </si>
  <si>
    <t>No_Contact_tigers</t>
  </si>
  <si>
    <t>Rumble_tigers</t>
  </si>
  <si>
    <t>Green Dragons</t>
  </si>
  <si>
    <t>Tigers_mixedTigers_Rumble_Tigers-90cm</t>
  </si>
  <si>
    <t>Male_KidsForms_MKHardstyleWhite-Green</t>
  </si>
  <si>
    <t>Male_KidsForms_MKHardstyleBlue-Black</t>
  </si>
  <si>
    <t>Male_KidsForms_MKKarate_KataWhite-Green</t>
  </si>
  <si>
    <t>Male_KidsForms_MKKarate_KataBlue-Black</t>
  </si>
  <si>
    <t>Male_KidsForms_MKNon_Trad.WeaponsAll Belts</t>
  </si>
  <si>
    <t>Male_KidsForms_MKTrad.Chinese.WeaponsAll Belts</t>
  </si>
  <si>
    <t>Male_KidsForms_MKTrad.Japan.WeaponsAll Belts</t>
  </si>
  <si>
    <t>Male_KidsForms_MKFreestyle_MusicAll Belts</t>
  </si>
  <si>
    <t>Male_KidsForms_MKWeapons_MusicAll Belts</t>
  </si>
  <si>
    <t>Male_KidsForms_MKInclusionAll Belts</t>
  </si>
  <si>
    <t>Female_KidsTatami_FKPointfighting_FK-25 KG</t>
  </si>
  <si>
    <t>Female_KidsTatami_FKPointfighting_FK-30 KG</t>
  </si>
  <si>
    <t>Female_KidsTatami_FKPointfighting_FK-35 KG</t>
  </si>
  <si>
    <t>Female_KidsTatami_FKPointfighting_FK-40 KG</t>
  </si>
  <si>
    <t>Female_KidsTatami_FKPointfighting_FK-45 KG</t>
  </si>
  <si>
    <t>Female_KidsTatami_FKPointfighting_FK-50 KG</t>
  </si>
  <si>
    <t xml:space="preserve">Female_KidsTatami_FKPointfighting_FK+50 KG </t>
  </si>
  <si>
    <t>Female_KidsTatami_FKLightcontact_FK-25 KG</t>
  </si>
  <si>
    <t>Female_KidsTatami_FKLightcontact_FK-30 KG</t>
  </si>
  <si>
    <t>Female_KidsTatami_FKLightcontact_FK-35 KG</t>
  </si>
  <si>
    <t>Female_KidsTatami_FKLightcontact_FK-40 KG</t>
  </si>
  <si>
    <t>Female_KidsTatami_FKLightcontact_FK-45 KG</t>
  </si>
  <si>
    <t>Female_KidsTatami_FKLightcontact_FK-50 KG</t>
  </si>
  <si>
    <t xml:space="preserve">Female_KidsTatami_FKLightcontact_FK+50 KG </t>
  </si>
  <si>
    <t>Female_KidsTatami_FKKicklight_FK-25 KG</t>
  </si>
  <si>
    <t>Female_KidsTatami_FKKicklight_FK-30 KG</t>
  </si>
  <si>
    <t>Female_KidsTatami_FKKicklight_FK-35 KG</t>
  </si>
  <si>
    <t>Female_KidsTatami_FKKicklight_FK-40 KG</t>
  </si>
  <si>
    <t>Female_KidsTatami_FKKicklight_FK-45 KG</t>
  </si>
  <si>
    <t>Female_KidsTatami_FKKicklight_FK-50 KG</t>
  </si>
  <si>
    <t xml:space="preserve">Female_KidsTatami_FKKicklight_FK+50 KG </t>
  </si>
  <si>
    <t>Female_KidsTatami_FKKarate_Kumite_FK-25 KG</t>
  </si>
  <si>
    <t>Female_KidsTatami_FKKarate_Kumite_FK-30 KG</t>
  </si>
  <si>
    <t>Female_KidsTatami_FKKarate_Kumite_FK-35 KG</t>
  </si>
  <si>
    <t>Female_KidsTatami_FKKarate_Kumite_FK-40 KG</t>
  </si>
  <si>
    <t>Female_KidsTatami_FKKarate_Kumite_FK-45 KG</t>
  </si>
  <si>
    <t>Female_KidsTatami_FKKarate_Kumite_FK-50 KG</t>
  </si>
  <si>
    <t xml:space="preserve">Female_KidsTatami_FKKarate_Kumite_FK+50 KG </t>
  </si>
  <si>
    <t>Female_KidsTatami_FKSelfdefense_Real_KAll Belts</t>
  </si>
  <si>
    <t>Female_KidsTatami_FKSelfdefense_Creative_KAll Belts</t>
  </si>
  <si>
    <t>Female_KidsForms_FKHardstyleWhite-Green</t>
  </si>
  <si>
    <t>Female_KidsForms_FKHardstyleBlue-Black</t>
  </si>
  <si>
    <t>Female_KidsForms_FKKarate_KataWhite-Green</t>
  </si>
  <si>
    <t>Female_KidsForms_FKKarate_KataBlue-Black</t>
  </si>
  <si>
    <t>Female_KidsForms_FKSoftstyleColorbelt</t>
  </si>
  <si>
    <t>Female_KidsForms_FKSoftstyleBlackbelt</t>
  </si>
  <si>
    <t>Female_KidsForms_FKTaekwondo.KoreanstyleColorbelt</t>
  </si>
  <si>
    <t>Female_KidsForms_FKTaekwondo.KoreanstyleBlackbelt</t>
  </si>
  <si>
    <t>Female_KidsForms_FKNon_Trad._Creative_StyleColorbelt</t>
  </si>
  <si>
    <t>Female_KidsForms_FKNon_Trad._Creative_StyleBlackbelt</t>
  </si>
  <si>
    <t>Female_KidsForms_FKNon_Trad.WeaponsAll Belts</t>
  </si>
  <si>
    <t>Female_KidsForms_FKTrad.Chinese.WeaponsAll Belts</t>
  </si>
  <si>
    <t>Female_KidsForms_FKTrad.Japan.WeaponsAll Belts</t>
  </si>
  <si>
    <t>Female_KidsForms_FKFreestyle_MusicAll Belts</t>
  </si>
  <si>
    <t>Female_KidsForms_FKWeapons_MusicAll Belts</t>
  </si>
  <si>
    <t>Female_KidsForms_FKInclusionAll Belts</t>
  </si>
  <si>
    <t>Male_JuniorsTatami_MJPointfighting_MJ-40 KG</t>
  </si>
  <si>
    <t>Male_JuniorsTatami_MJPointfighting_MJ-45 KG</t>
  </si>
  <si>
    <t>Male_JuniorsTatami_MJPointfighting_MJ-50 KG</t>
  </si>
  <si>
    <t>Male_JuniorsTatami_MJPointfighting_MJ-55 KG</t>
  </si>
  <si>
    <t>Male_JuniorsTatami_MJPointfighting_MJ-60 KG</t>
  </si>
  <si>
    <t>Male_JuniorsTatami_MJPointfighting_MJ-65 KG</t>
  </si>
  <si>
    <t>Male_JuniorsTatami_MJPointfighting_MJ-70 KG</t>
  </si>
  <si>
    <t>Male_JuniorsTatami_MJPointfighting_MJ+70 KG</t>
  </si>
  <si>
    <t>Male_JuniorsTatami_MJLightcontact_MJ-40 KG</t>
  </si>
  <si>
    <t>Male_JuniorsTatami_MJLightcontact_MJ-45 KG</t>
  </si>
  <si>
    <t>Male_JuniorsTatami_MJLightcontact_MJ-50 KG</t>
  </si>
  <si>
    <t>Male_JuniorsTatami_MJLightcontact_MJ-55 KG</t>
  </si>
  <si>
    <t>Male_JuniorsTatami_MJLightcontact_MJ-60 KG</t>
  </si>
  <si>
    <t>Male_JuniorsTatami_MJLightcontact_MJ-65 KG</t>
  </si>
  <si>
    <t>Male_JuniorsTatami_MJLightcontact_MJ-70 KG</t>
  </si>
  <si>
    <t>Male_JuniorsTatami_MJLightcontact_MJ+70 KG</t>
  </si>
  <si>
    <t>Male_JuniorsTatami_MJKicklight_MJ-40 KG</t>
  </si>
  <si>
    <t>Male_JuniorsTatami_MJKicklight_MJ-45 KG</t>
  </si>
  <si>
    <t>Male_JuniorsTatami_MJKicklight_MJ-50 KG</t>
  </si>
  <si>
    <t>Male_JuniorsTatami_MJKicklight_MJ-55 KG</t>
  </si>
  <si>
    <t>Male_JuniorsTatami_MJKicklight_MJ-60 KG</t>
  </si>
  <si>
    <t>Male_JuniorsTatami_MJKicklight_MJ-65 KG</t>
  </si>
  <si>
    <t>Male_JuniorsTatami_MJKicklight_MJ-70 KG</t>
  </si>
  <si>
    <t>Male_JuniorsTatami_MJKicklight_MJ+70 KG</t>
  </si>
  <si>
    <t>Male_JuniorsTatami_MJKarate_Kumite_MJ-40 KG</t>
  </si>
  <si>
    <t>Male_JuniorsTatami_MJKarate_Kumite_MJ-45 KG</t>
  </si>
  <si>
    <t>Male_JuniorsTatami_MJKarate_Kumite_MJ-50 KG</t>
  </si>
  <si>
    <t>Male_JuniorsTatami_MJKarate_Kumite_MJ-55 KG</t>
  </si>
  <si>
    <t>Male_JuniorsTatami_MJKarate_Kumite_MJ-60 KG</t>
  </si>
  <si>
    <t>Male_JuniorsTatami_MJKarate_Kumite_MJ-65 KG</t>
  </si>
  <si>
    <t>Male_JuniorsTatami_MJKarate_Kumite_MJ-70 KG</t>
  </si>
  <si>
    <t>Male_JuniorsTatami_MJKarate_Kumite_MJ+70 KG</t>
  </si>
  <si>
    <t>Male_JuniorsTatami_MJGrappling_MJ-40 KG</t>
  </si>
  <si>
    <t>Male_JuniorsTatami_MJGrappling_MJ-45 KG</t>
  </si>
  <si>
    <t>Male_JuniorsTatami_MJGrappling_MJ-50 KG</t>
  </si>
  <si>
    <t>Male_JuniorsTatami_MJGrappling_MJ-55 KG</t>
  </si>
  <si>
    <t>Male_JuniorsTatami_MJGrappling_MJ-60 KG</t>
  </si>
  <si>
    <t>Male_JuniorsTatami_MJGrappling_MJ-65 KG</t>
  </si>
  <si>
    <t>Male_JuniorsTatami_MJGrappling_MJ-70 KG</t>
  </si>
  <si>
    <t>Male_JuniorsTatami_MJGrappling_MJ+70 KG</t>
  </si>
  <si>
    <t>Male_JuniorsTatami_MJMMA_Light_MJ-40 KG</t>
  </si>
  <si>
    <t>Male_JuniorsTatami_MJMMA_Light_MJ-45 KG</t>
  </si>
  <si>
    <t>Male_JuniorsTatami_MJMMA_Light_MJ-50 KG</t>
  </si>
  <si>
    <t>Male_JuniorsTatami_MJMMA_Light_MJ-55 KG</t>
  </si>
  <si>
    <t>Male_JuniorsTatami_MJMMA_Light_MJ-60 KG</t>
  </si>
  <si>
    <t>Male_JuniorsTatami_MJMMA_Light_MJ-65 KG</t>
  </si>
  <si>
    <t>Male_JuniorsTatami_MJMMA_Light_MJ-70 KG</t>
  </si>
  <si>
    <t>Male_JuniorsTatami_MJMMA_Light_MJ+70 KG</t>
  </si>
  <si>
    <t>Male_JuniorsTatami_MJSelfdefense_Real_MYColorbelt</t>
  </si>
  <si>
    <t>Male_JuniorsTatami_MJSelfdefense_Creative_MYBlackbelt</t>
  </si>
  <si>
    <t>Male_JuniorsTatami_MJSelfdefense_Real_MYBlackbelt</t>
  </si>
  <si>
    <t>Male_JuniorsTatami_MJSelfdefense_Creative_MYColorbelt</t>
  </si>
  <si>
    <t>Male_JuniorsForms_MJHardstyleWhite-Green</t>
  </si>
  <si>
    <t>Male_JuniorsForms_MJHardstyleBlue-Black</t>
  </si>
  <si>
    <t>Male_JuniorsForms_MJKarate_KataWhite-Green</t>
  </si>
  <si>
    <t>Male_JuniorsForms_MJKarate_KataBlue-Black</t>
  </si>
  <si>
    <t>Male_JuniorsForms_MJSoftstyleColorbelt</t>
  </si>
  <si>
    <t>Male_JuniorsForms_MJSoftstyleBlackbelt</t>
  </si>
  <si>
    <t>Male_JuniorsForms_MJTaekwondo.KoreanstyleColorbelt</t>
  </si>
  <si>
    <t>Male_JuniorsForms_MJTaekwondo.KoreanstyleBlackbelt</t>
  </si>
  <si>
    <t>Male_JuniorsForms_MJNon_Trad._Creative_StyleColorbelt</t>
  </si>
  <si>
    <t>Male_JuniorsForms_MJNon_Trad._Creative_StyleBlackbelt</t>
  </si>
  <si>
    <t>Male_JuniorsForms_MJNon_Trad.WeaponsAll Belts</t>
  </si>
  <si>
    <t>Male_JuniorsForms_MJTrad.Chinese.WeaponsAll Belts</t>
  </si>
  <si>
    <t>Male_JuniorsForms_MJTrad.Japan.WeaponsAll Belts</t>
  </si>
  <si>
    <t>Male_JuniorsForms_MJFreestyle_MusicAll Belts</t>
  </si>
  <si>
    <t>Male_JuniorsForms_MJWeapons_MusicAll Belts</t>
  </si>
  <si>
    <t>Male_JuniorsForms_MJInclusionAll Belts</t>
  </si>
  <si>
    <t>Male_JuniorsForms_MJBreaking_MYAll Belts</t>
  </si>
  <si>
    <t>Female_JuniorsTatami_FJMMA_Light_FJ-40 KG</t>
  </si>
  <si>
    <t>Female_JuniorsTatami_FJMMA_Light_FJ-45 KG</t>
  </si>
  <si>
    <t>Female_JuniorsTatami_FJMMA_Light_FJ-50 KG</t>
  </si>
  <si>
    <t>Female_JuniorsTatami_FJMMA_Light_FJ-55 KG</t>
  </si>
  <si>
    <t>Female_JuniorsTatami_FJMMA_Light_FJ-60 KG</t>
  </si>
  <si>
    <t>Female_JuniorsTatami_FJMMA_Light_FJ-65 KG</t>
  </si>
  <si>
    <t xml:space="preserve">Female_JuniorsTatami_FJMMA_Light_FJ+65 KG </t>
  </si>
  <si>
    <t>Female_JuniorsForms_FJHardstyleWhite-Green</t>
  </si>
  <si>
    <t>Female_JuniorsForms_FJHardstyleBlue-Black</t>
  </si>
  <si>
    <t>Female_JuniorsForms_FJKarate_KataWhite-Green</t>
  </si>
  <si>
    <t>Female_JuniorsForms_FJKarate_KataBlue-Black</t>
  </si>
  <si>
    <t>Female_JuniorsForms_FJSoftstyleColorbelt</t>
  </si>
  <si>
    <t>Female_JuniorsForms_FJSoftstyleBlackbelt</t>
  </si>
  <si>
    <t>Female_JuniorsForms_FJTaekwondo.KoreanstyleColorbelt</t>
  </si>
  <si>
    <t>Female_JuniorsForms_FJTaekwondo.KoreanstyleBlackbelt</t>
  </si>
  <si>
    <t>Female_JuniorsForms_FJNon_Trad._Creative_StyleColorbelt</t>
  </si>
  <si>
    <t>Female_JuniorsForms_FJNon_Trad._Creative_StyleBlackbelt</t>
  </si>
  <si>
    <t>Female_JuniorsForms_FJNon_Trad.WeaponsAll Belts</t>
  </si>
  <si>
    <t>Female_JuniorsForms_FJTrad.Chinese.WeaponsAll Belts</t>
  </si>
  <si>
    <t>Female_JuniorsForms_FJTrad.Japan.WeaponsAll Belts</t>
  </si>
  <si>
    <t>Female_JuniorsForms_FJFreestyle_MusicAll Belts</t>
  </si>
  <si>
    <t>Female_JuniorsForms_FJWeapons_MusicAll Belts</t>
  </si>
  <si>
    <t>Female_JuniorsForms_FJInclusionAll Belts</t>
  </si>
  <si>
    <t>Female_JuniorsForms_FJBreaking_FYAll Belts</t>
  </si>
  <si>
    <t>Male_CadetsTatami_MCPointfighting_MC-45 KG</t>
  </si>
  <si>
    <t>Male_CadetsTatami_MCPointfighting_MC-50 KG</t>
  </si>
  <si>
    <t>Male_CadetsTatami_MCPointfighting_MC-55 KG</t>
  </si>
  <si>
    <t>Male_CadetsTatami_MCPointfighting_MC-60 KG</t>
  </si>
  <si>
    <t>Male_CadetsTatami_MCPointfighting_MC-65 KG</t>
  </si>
  <si>
    <t>Male_CadetsTatami_MCPointfighting_MC-70 KG</t>
  </si>
  <si>
    <t>Male_CadetsTatami_MCPointfighting_MC-75 KG</t>
  </si>
  <si>
    <t>Male_CadetsTatami_MCPointfighting_MC-80 KG</t>
  </si>
  <si>
    <t>Male_CadetsTatami_MCPointfighting_MC+80 KG</t>
  </si>
  <si>
    <t>Male_CadetsTatami_MCLightcontact_MC-45 KG</t>
  </si>
  <si>
    <t>Male_CadetsTatami_MCLightcontact_MC-50 KG</t>
  </si>
  <si>
    <t>Male_CadetsTatami_MCLightcontact_MC-55 KG</t>
  </si>
  <si>
    <t>Male_CadetsTatami_MCLightcontact_MC-60 KG</t>
  </si>
  <si>
    <t>Male_CadetsTatami_MCLightcontact_MC-65 KG</t>
  </si>
  <si>
    <t>Male_CadetsTatami_MCLightcontact_MC-70 KG</t>
  </si>
  <si>
    <t>Male_CadetsTatami_MCLightcontact_MC-75 KG</t>
  </si>
  <si>
    <t>Male_CadetsTatami_MCLightcontact_MC-80 KG</t>
  </si>
  <si>
    <t>Male_CadetsTatami_MCLightcontact_MC+80 KG</t>
  </si>
  <si>
    <t>Male_CadetsTatami_MCKicklight_MC-45 KG</t>
  </si>
  <si>
    <t>Male_CadetsTatami_MCKicklight_MC-50 KG</t>
  </si>
  <si>
    <t>Male_CadetsTatami_MCKicklight_MC-55 KG</t>
  </si>
  <si>
    <t>Male_CadetsTatami_MCKicklight_MC-60 KG</t>
  </si>
  <si>
    <t>Male_CadetsTatami_MCKicklight_MC-65 KG</t>
  </si>
  <si>
    <t>Male_CadetsTatami_MCKicklight_MC-70 KG</t>
  </si>
  <si>
    <t>Male_CadetsTatami_MCKicklight_MC-75 KG</t>
  </si>
  <si>
    <t>Male_CadetsTatami_MCKicklight_MC-80 KG</t>
  </si>
  <si>
    <t>Male_CadetsTatami_MCKicklight_MC+80 KG</t>
  </si>
  <si>
    <t>Male_CadetsTatami_MCKarate_Kumite_MC-45 KG</t>
  </si>
  <si>
    <t>Male_CadetsTatami_MCKarate_Kumite_MC-50 KG</t>
  </si>
  <si>
    <t>Male_CadetsTatami_MCKarate_Kumite_MC-55 KG</t>
  </si>
  <si>
    <t>Male_CadetsTatami_MCKarate_Kumite_MC-60 KG</t>
  </si>
  <si>
    <t>Male_CadetsTatami_MCKarate_Kumite_MC-65 KG</t>
  </si>
  <si>
    <t>Male_CadetsTatami_MCKarate_Kumite_MC-70 KG</t>
  </si>
  <si>
    <t>Male_CadetsTatami_MCKarate_Kumite_MC-75 KG</t>
  </si>
  <si>
    <t>Male_CadetsTatami_MCKarate_Kumite_MC-80 KG</t>
  </si>
  <si>
    <t>Male_CadetsTatami_MCKarate_Kumite_MC+80 KG</t>
  </si>
  <si>
    <t>Male_CadetsTatami_MCGrappling_MC-45 KG</t>
  </si>
  <si>
    <t>Male_CadetsTatami_MCGrappling_MC-50 KG</t>
  </si>
  <si>
    <t>Male_CadetsTatami_MCGrappling_MC-55 KG</t>
  </si>
  <si>
    <t>Male_CadetsTatami_MCGrappling_MC-60 KG</t>
  </si>
  <si>
    <t>Male_CadetsTatami_MCGrappling_MC-65 KG</t>
  </si>
  <si>
    <t>Male_CadetsTatami_MCGrappling_MC-70 KG</t>
  </si>
  <si>
    <t>Male_CadetsTatami_MCGrappling_MC-75 KG</t>
  </si>
  <si>
    <t>Male_CadetsTatami_MCGrappling_MC-80 KG</t>
  </si>
  <si>
    <t>Male_CadetsTatami_MCGrappling_MC+80 KG</t>
  </si>
  <si>
    <t>Male_CadetsTatami_MCMMA_Light_MC-45 KG</t>
  </si>
  <si>
    <t>Male_CadetsTatami_MCMMA_Light_MC-50 KG</t>
  </si>
  <si>
    <t>Male_CadetsTatami_MCMMA_Light_MC-55 KG</t>
  </si>
  <si>
    <t>Male_CadetsTatami_MCMMA_Light_MC-60 KG</t>
  </si>
  <si>
    <t>Male_CadetsTatami_MCMMA_Light_MC-65 KG</t>
  </si>
  <si>
    <t>Male_CadetsTatami_MCMMA_Light_MC-70 KG</t>
  </si>
  <si>
    <t>Male_CadetsTatami_MCMMA_Light_MC-75 KG</t>
  </si>
  <si>
    <t>Male_CadetsTatami_MCMMA_Light_MC-80 KG</t>
  </si>
  <si>
    <t>Male_CadetsTatami_MCMMA_Light_MC+80 KG</t>
  </si>
  <si>
    <t>Male_CadetsTatami_MCSelfdefense_Real_MYColorbelt</t>
  </si>
  <si>
    <t>Male_CadetsTatami_MCSelfdefense_Real_MYBlackbelt</t>
  </si>
  <si>
    <t>Male_CadetsTatami_MCSelfdefense_Creative_MYColorbelt</t>
  </si>
  <si>
    <t>Male_CadetsTatami_MCSelfdefense_Creative_MYBlackbelt</t>
  </si>
  <si>
    <t>Male_CadetsForms_MCHardstyleWhite-Green</t>
  </si>
  <si>
    <t>Male_CadetsForms_MCHardstyleBlue-Black</t>
  </si>
  <si>
    <t>Male_CadetsForms_MCKarate_KataWhite-Green</t>
  </si>
  <si>
    <t>Male_CadetsForms_MCKarate_KataBlue-Black</t>
  </si>
  <si>
    <t>Male_CadetsForms_MCSoftstyleColorbelt</t>
  </si>
  <si>
    <t>Male_CadetsForms_MCSoftstyleBlackbelt</t>
  </si>
  <si>
    <t>Male_CadetsForms_MCTaekwondo.KoreanstyleColorbelt</t>
  </si>
  <si>
    <t>Male_CadetsForms_MCTaekwondo.KoreanstyleBlackbelt</t>
  </si>
  <si>
    <t>Male_CadetsForms_MCNon_Trad._Creative_StyleColorbelt</t>
  </si>
  <si>
    <t>Male_CadetsForms_MCNon_Trad._Creative_StyleBlackbelt</t>
  </si>
  <si>
    <t>Male_CadetsForms_MCNon_Trad.WeaponsAll Belts</t>
  </si>
  <si>
    <t>Male_CadetsForms_MCTrad.Chinese.WeaponsAll Belts</t>
  </si>
  <si>
    <t>Male_CadetsForms_MCTrad.Japan.WeaponsAll Belts</t>
  </si>
  <si>
    <t>Male_CadetsForms_MCFreestyle_MusicAll Belts</t>
  </si>
  <si>
    <t>Male_CadetsForms_MCWeapons_MusicAll Belts</t>
  </si>
  <si>
    <t>Male_CadetsForms_MCInclusionAll Belts</t>
  </si>
  <si>
    <t>Male_CadetsForms_MCBreaking_MYAll Belts</t>
  </si>
  <si>
    <t>Male_CadetsRingsport_MCFullcontact_MC-45 KG</t>
  </si>
  <si>
    <t>Male_CadetsRingsport_MCFullcontact_MC-50 KG</t>
  </si>
  <si>
    <t>Male_CadetsRingsport_MCFullcontact_MC-55 KG</t>
  </si>
  <si>
    <t>Male_CadetsRingsport_MCFullcontact_MC-60 KG</t>
  </si>
  <si>
    <t>Male_CadetsRingsport_MCFullcontact_MC-65 KG</t>
  </si>
  <si>
    <t>Male_CadetsRingsport_MCFullcontact_MC-70 KG</t>
  </si>
  <si>
    <t>Male_CadetsRingsport_MCFullcontact_MC-75 KG</t>
  </si>
  <si>
    <t>Male_CadetsRingsport_MCFullcontact_MC-80 KG</t>
  </si>
  <si>
    <t>Male_CadetsRingsport_MCFullcontact_MC+80 KG</t>
  </si>
  <si>
    <t>Male_CadetsRingsport_MCKickboxing_K1_MC-45 KG</t>
  </si>
  <si>
    <t>Male_CadetsRingsport_MCKickboxing_K1_MC-50 KG</t>
  </si>
  <si>
    <t>Male_CadetsRingsport_MCKickboxing_K1_MC-55 KG</t>
  </si>
  <si>
    <t>Male_CadetsRingsport_MCKickboxing_K1_MC-60 KG</t>
  </si>
  <si>
    <t>Male_CadetsRingsport_MCKickboxing_K1_MC-65 KG</t>
  </si>
  <si>
    <t>Male_CadetsRingsport_MCKickboxing_K1_MC-70 KG</t>
  </si>
  <si>
    <t>Male_CadetsRingsport_MCKickboxing_K1_MC-75 KG</t>
  </si>
  <si>
    <t>Male_CadetsRingsport_MCKickboxing_K1_MC-80 KG</t>
  </si>
  <si>
    <t>Male_CadetsRingsport_MCKickboxing_K1_MC+80 KG</t>
  </si>
  <si>
    <t>Male_CadetsRingsport_MCOriental_Boxing_MC-45 KG</t>
  </si>
  <si>
    <t>Male_CadetsRingsport_MCOriental_Boxing_MC-50 KG</t>
  </si>
  <si>
    <t>Male_CadetsRingsport_MCOriental_Boxing_MC-55 KG</t>
  </si>
  <si>
    <t>Male_CadetsRingsport_MCOriental_Boxing_MC-60 KG</t>
  </si>
  <si>
    <t>Male_CadetsRingsport_MCOriental_Boxing_MC-65 KG</t>
  </si>
  <si>
    <t>Male_CadetsRingsport_MCOriental_Boxing_MC-70 KG</t>
  </si>
  <si>
    <t>Male_CadetsRingsport_MCOriental_Boxing_MC-75 KG</t>
  </si>
  <si>
    <t>Male_CadetsRingsport_MCOriental_Boxing_MC-80 KG</t>
  </si>
  <si>
    <t>Male_CadetsRingsport_MCOriental_Boxing_MC+80 KG</t>
  </si>
  <si>
    <t>Male_CadetsRingsport_MCThaiboxing_MC-45 KG</t>
  </si>
  <si>
    <t>Male_CadetsRingsport_MCThaiboxing_MC-50 KG</t>
  </si>
  <si>
    <t>Male_CadetsRingsport_MCThaiboxing_MC-55 KG</t>
  </si>
  <si>
    <t>Male_CadetsRingsport_MCThaiboxing_MC-60 KG</t>
  </si>
  <si>
    <t>Male_CadetsRingsport_MCThaiboxing_MC-65 KG</t>
  </si>
  <si>
    <t>Male_CadetsRingsport_MCThaiboxing_MC-70 KG</t>
  </si>
  <si>
    <t>Male_CadetsRingsport_MCThaiboxing_MC-75 KG</t>
  </si>
  <si>
    <t>Male_CadetsRingsport_MCThaiboxing_MC-80 KG</t>
  </si>
  <si>
    <t>Male_CadetsRingsport_MCThaiboxing_MC+80 KG</t>
  </si>
  <si>
    <t>Male_CadetsRingsport_MCMMA_Full_MC-45 KG</t>
  </si>
  <si>
    <t>Male_CadetsRingsport_MCMMA_Full_MC-50 KG</t>
  </si>
  <si>
    <t>Male_CadetsRingsport_MCMMA_Full_MC-55 KG</t>
  </si>
  <si>
    <t>Male_CadetsRingsport_MCMMA_Full_MC-60 KG</t>
  </si>
  <si>
    <t>Male_CadetsRingsport_MCMMA_Full_MC-65 KG</t>
  </si>
  <si>
    <t>Male_CadetsRingsport_MCMMA_Full_MC-70 KG</t>
  </si>
  <si>
    <t>Male_CadetsRingsport_MCMMA_Full_MC-75 KG</t>
  </si>
  <si>
    <t>Male_CadetsRingsport_MCMMA_Full_MC-80 KG</t>
  </si>
  <si>
    <t>Male_CadetsRingsport_MCMMA_Full_MC+80 KG</t>
  </si>
  <si>
    <t>Male_CadetsGrand_Champion_Pointfighting_MGCOpen</t>
  </si>
  <si>
    <t>Male_CadetsGrand_Champion_Forms_MGCOpen</t>
  </si>
  <si>
    <t>Female_CadetsTatami_FCPointfighting_FC-45 KG</t>
  </si>
  <si>
    <t>Female_CadetsTatami_FCPointfighting_FC-50 KG</t>
  </si>
  <si>
    <t>Female_CadetsTatami_FCPointfighting_FC-55 KG</t>
  </si>
  <si>
    <t>Female_CadetsTatami_FCPointfighting_FC-60 KG</t>
  </si>
  <si>
    <t>Female_CadetsTatami_FCPointfighting_FC-65 KG</t>
  </si>
  <si>
    <t>Female_CadetsTatami_FCPointfighting_FC-70 KG</t>
  </si>
  <si>
    <t>Female_CadetsTatami_FCPointfighting_FC+70 KG</t>
  </si>
  <si>
    <t>Female_CadetsTatami_FCLightcontact_FC-45 KG</t>
  </si>
  <si>
    <t>Female_CadetsTatami_FCLightcontact_FC-50 KG</t>
  </si>
  <si>
    <t>Female_CadetsTatami_FCLightcontact_FC-55 KG</t>
  </si>
  <si>
    <t>Female_CadetsTatami_FCLightcontact_FC-60 KG</t>
  </si>
  <si>
    <t>Female_CadetsTatami_FCLightcontact_FC-65 KG</t>
  </si>
  <si>
    <t>Female_CadetsTatami_FCLightcontact_FC-70 KG</t>
  </si>
  <si>
    <t>Female_CadetsTatami_FCLightcontact_FC+70 KG</t>
  </si>
  <si>
    <t>Female_CadetsTatami_FCKicklight_FC-45 KG</t>
  </si>
  <si>
    <t>Female_CadetsTatami_FCKicklight_FC-50 KG</t>
  </si>
  <si>
    <t>Female_CadetsTatami_FCKicklight_FC-55 KG</t>
  </si>
  <si>
    <t>Female_CadetsTatami_FCKicklight_FC-60 KG</t>
  </si>
  <si>
    <t>Female_CadetsTatami_FCKicklight_FC-65 KG</t>
  </si>
  <si>
    <t>Female_CadetsTatami_FCKicklight_FC-70 KG</t>
  </si>
  <si>
    <t>Female_CadetsTatami_FCKicklight_FC+70 KG</t>
  </si>
  <si>
    <t>Female_CadetsTatami_FCKarate_Kumite_FC-45 KG</t>
  </si>
  <si>
    <t>Female_CadetsTatami_FCKarate_Kumite_FC-50 KG</t>
  </si>
  <si>
    <t>Female_CadetsTatami_FCKarate_Kumite_FC-55 KG</t>
  </si>
  <si>
    <t>Female_CadetsTatami_FCKarate_Kumite_FC-60 KG</t>
  </si>
  <si>
    <t>Female_CadetsTatami_FCKarate_Kumite_FC-65 KG</t>
  </si>
  <si>
    <t>Female_CadetsTatami_FCKarate_Kumite_FC-70 KG</t>
  </si>
  <si>
    <t>Female_CadetsTatami_FCKarate_Kumite_FC+70 KG</t>
  </si>
  <si>
    <t>Female_CadetsTatami_FCGrappling_FC-45 KG</t>
  </si>
  <si>
    <t>Female_CadetsTatami_FCGrappling_FC-50 KG</t>
  </si>
  <si>
    <t>Female_CadetsTatami_FCGrappling_FC-55 KG</t>
  </si>
  <si>
    <t>Female_CadetsTatami_FCGrappling_FC-60 KG</t>
  </si>
  <si>
    <t>Female_CadetsTatami_FCGrappling_FC-65 KG</t>
  </si>
  <si>
    <t>Female_CadetsTatami_FCGrappling_FC-70 KG</t>
  </si>
  <si>
    <t>Female_CadetsTatami_FCGrappling_FC+70 KG</t>
  </si>
  <si>
    <t>Female_CadetsTatami_FCMMA_Light_FC-45 KG</t>
  </si>
  <si>
    <t>Female_CadetsTatami_FCMMA_Light_FC-50 KG</t>
  </si>
  <si>
    <t>Female_CadetsTatami_FCMMA_Light_FC-55 KG</t>
  </si>
  <si>
    <t>Female_CadetsTatami_FCMMA_Light_FC-60 KG</t>
  </si>
  <si>
    <t>Female_CadetsTatami_FCMMA_Light_FC-65 KG</t>
  </si>
  <si>
    <t>Female_CadetsTatami_FCMMA_Light_FC-70 KG</t>
  </si>
  <si>
    <t>Female_CadetsTatami_FCMMA_Light_FC+70 KG</t>
  </si>
  <si>
    <t>Female_CadetsTatami_FCSelfdefense_Real_FYColorbelt</t>
  </si>
  <si>
    <t>Female_CadetsTatami_FCSelfdefense_Real_FYBlackbelt</t>
  </si>
  <si>
    <t>Female_CadetsTatami_FCSelfdefense_Creative_FYColorbelt</t>
  </si>
  <si>
    <t>Female_CadetsTatami_FCSelfdefense_Creative_FYBlackbelt</t>
  </si>
  <si>
    <t>Female_CadetsForms_FCHardstyleWhite-Green</t>
  </si>
  <si>
    <t>Female_CadetsForms_FCHardstyleBlue-Black</t>
  </si>
  <si>
    <t>Female_CadetsForms_FCKarate_KataWhite-Green</t>
  </si>
  <si>
    <t>Female_CadetsForms_FCKarate_KataBlue-Black</t>
  </si>
  <si>
    <t>Female_CadetsForms_FCSoftstyleColorbelt</t>
  </si>
  <si>
    <t>Female_CadetsForms_FCSoftstyleBlackbelt</t>
  </si>
  <si>
    <t>Female_CadetsForms_FCTaekwondo.KoreanstyleColorbelt</t>
  </si>
  <si>
    <t>Female_CadetsForms_FCTaekwondo.KoreanstyleBlackbelt</t>
  </si>
  <si>
    <t>Female_CadetsForms_FCNon_Trad._Creative_StyleColorbelt</t>
  </si>
  <si>
    <t>Female_CadetsForms_FCNon_Trad._Creative_StyleBlackbelt</t>
  </si>
  <si>
    <t>Female_CadetsForms_FCNon_Trad.WeaponsAll Belts</t>
  </si>
  <si>
    <t>Female_CadetsForms_FCTrad.Chinese.WeaponsAll Belts</t>
  </si>
  <si>
    <t>Female_CadetsForms_FCTrad.Japan.WeaponsAll Belts</t>
  </si>
  <si>
    <t>Female_CadetsForms_FCFreestyle_MusicAll Belts</t>
  </si>
  <si>
    <t>Female_CadetsForms_FCWeapons_MusicAll Belts</t>
  </si>
  <si>
    <t>Female_CadetsForms_FCInclusionAll Belts</t>
  </si>
  <si>
    <t>Female_CadetsForms_FCBreaking_FYAll Belts</t>
  </si>
  <si>
    <t>Female_CadetsGrand_ChampionPointfighting_FGCOpen</t>
  </si>
  <si>
    <t>Female_CadetsGrand_ChampionForms_FGCOpen</t>
  </si>
  <si>
    <t>Male_AdultsTatami_MAPointfighting_MA-60 KG</t>
  </si>
  <si>
    <t>Male_AdultsTatami_MAPointfighting_MA-65 KG</t>
  </si>
  <si>
    <t>Male_AdultsTatami_MAPointfighting_MA-70 KG</t>
  </si>
  <si>
    <t>Male_AdultsTatami_MAPointfighting_MA-75 KG</t>
  </si>
  <si>
    <t>Male_AdultsTatami_MAPointfighting_MA-80 KG</t>
  </si>
  <si>
    <t>Male_AdultsTatami_MAPointfighting_MA-85 KG</t>
  </si>
  <si>
    <t>Male_AdultsTatami_MAPointfighting_MA-90 KG</t>
  </si>
  <si>
    <t>Male_AdultsTatami_MAPointfighting_MA+90 KG</t>
  </si>
  <si>
    <t>Male_AdultsTatami_MALightcontact_MA-60 KG</t>
  </si>
  <si>
    <t>Male_AdultsTatami_MALightcontact_MA-65 KG</t>
  </si>
  <si>
    <t>Male_AdultsTatami_MALightcontact_MA-70 KG</t>
  </si>
  <si>
    <t>Male_AdultsTatami_MALightcontact_MA-75 KG</t>
  </si>
  <si>
    <t>Male_AdultsTatami_MALightcontact_MA-80 KG</t>
  </si>
  <si>
    <t>Male_AdultsTatami_MALightcontact_MA-85 KG</t>
  </si>
  <si>
    <t>Male_AdultsTatami_MALightcontact_MA-90 KG</t>
  </si>
  <si>
    <t>Male_AdultsTatami_MALightcontact_MA+90 KG</t>
  </si>
  <si>
    <t>Male_AdultsTatami_MAKicklight_MA-60 KG</t>
  </si>
  <si>
    <t>Male_AdultsTatami_MAKicklight_MA-65 KG</t>
  </si>
  <si>
    <t>Male_AdultsTatami_MAKicklight_MA-70 KG</t>
  </si>
  <si>
    <t>Male_AdultsTatami_MAKicklight_MA-75 KG</t>
  </si>
  <si>
    <t>Male_AdultsTatami_MAKicklight_MA-80 KG</t>
  </si>
  <si>
    <t>Male_AdultsTatami_MAKicklight_MA-85 KG</t>
  </si>
  <si>
    <t>Male_AdultsTatami_MAKicklight_MA-90 KG</t>
  </si>
  <si>
    <t>Male_AdultsTatami_MAKicklight_MA+90 KG</t>
  </si>
  <si>
    <t>Male_AdultsTatami_MAKarate_Kumite_MA-60 KG</t>
  </si>
  <si>
    <t>Male_AdultsTatami_MAKarate_Kumite_MA-65 KG</t>
  </si>
  <si>
    <t>Male_AdultsTatami_MAKarate_Kumite_MA-70 KG</t>
  </si>
  <si>
    <t>Male_AdultsTatami_MAKarate_Kumite_MA-75 KG</t>
  </si>
  <si>
    <t>Male_AdultsTatami_MAKarate_Kumite_MA-80 KG</t>
  </si>
  <si>
    <t>Male_AdultsTatami_MAKarate_Kumite_MA-85 KG</t>
  </si>
  <si>
    <t>Male_AdultsTatami_MAKarate_Kumite_MA-90 KG</t>
  </si>
  <si>
    <t>Male_AdultsTatami_MAKarate_Kumite_MA+90 KG</t>
  </si>
  <si>
    <t>Male_AdultsTatami_MAGrappling_MA-60 KG</t>
  </si>
  <si>
    <t>Male_AdultsTatami_MAGrappling_MA-65 KG</t>
  </si>
  <si>
    <t>Male_AdultsTatami_MAGrappling_MA-70 KG</t>
  </si>
  <si>
    <t>Male_AdultsTatami_MAGrappling_MA-75 KG</t>
  </si>
  <si>
    <t>Male_AdultsTatami_MAGrappling_MA-80 KG</t>
  </si>
  <si>
    <t>Male_AdultsTatami_MAGrappling_MA-85 KG</t>
  </si>
  <si>
    <t>Male_AdultsTatami_MAGrappling_MA-90 KG</t>
  </si>
  <si>
    <t>Male_AdultsTatami_MAGrappling_MA+90 KG</t>
  </si>
  <si>
    <t>Male_AdultsTatami_MAMMA_Light_MA-60 KG</t>
  </si>
  <si>
    <t>Male_AdultsTatami_MAMMA_Light_MA-65 KG</t>
  </si>
  <si>
    <t>Male_AdultsTatami_MAMMA_Light_MA-70 KG</t>
  </si>
  <si>
    <t>Male_AdultsTatami_MAMMA_Light_MA-75 KG</t>
  </si>
  <si>
    <t>Male_AdultsTatami_MAMMA_Light_MA-80 KG</t>
  </si>
  <si>
    <t>Male_AdultsTatami_MAMMA_Light_MA-85 KG</t>
  </si>
  <si>
    <t>Male_AdultsTatami_MAMMA_Light_MA-90 KG</t>
  </si>
  <si>
    <t>Male_AdultsTatami_MAMMA_Light_MA+90 KG</t>
  </si>
  <si>
    <t>Male_AdultsTatami_MASelfdefense_Real_MAColorbelt</t>
  </si>
  <si>
    <t>Male_AdultsTatami_MASelfdefense_Creative_MABlackbelt</t>
  </si>
  <si>
    <t>Male_AdultsTatami_MASelfdefense_Real_MABlackbelt</t>
  </si>
  <si>
    <t>Male_AdultsTatami_MASelfdefense_Creative_MAColorbelt</t>
  </si>
  <si>
    <t>Male_AdultsForms_MAHardstyleWhite-Green</t>
  </si>
  <si>
    <t>Male_AdultsForms_MAHardstyleBlue-Black</t>
  </si>
  <si>
    <t>Male_AdultsForms_MAKarate_KataWhite-Green</t>
  </si>
  <si>
    <t>Male_AdultsForms_MAKarate_KataBlue-Black</t>
  </si>
  <si>
    <t>Male_AdultsForms_MASoftstyleColorbelt</t>
  </si>
  <si>
    <t>Male_AdultsForms_MASoftstyleBlackbelt</t>
  </si>
  <si>
    <t>Male_AdultsForms_MATaekwondo.KoreanstyleColorbelt</t>
  </si>
  <si>
    <t>Male_AdultsForms_MATaekwondo.KoreanstyleBlackbelt</t>
  </si>
  <si>
    <t>Male_AdultsForms_MANon_Trad._Creative_StyleColorbelt</t>
  </si>
  <si>
    <t>Male_AdultsForms_MANon_Trad._Creative_StyleBlackbelt</t>
  </si>
  <si>
    <t>Male_AdultsForms_MANon_Trad.WeaponsAll Belts</t>
  </si>
  <si>
    <t>Male_AdultsForms_MATrad.Chinese.WeaponsAll Belts</t>
  </si>
  <si>
    <t>Male_AdultsForms_MATrad.Japan.WeaponsAll Belts</t>
  </si>
  <si>
    <t>Male_AdultsForms_MAFreestyle_MusicAll Belts</t>
  </si>
  <si>
    <t>Male_AdultsForms_MAWeapons_MusicAll Belts</t>
  </si>
  <si>
    <t>Male_AdultsForms_MAInclusionAll Belts</t>
  </si>
  <si>
    <t>Male_AdultsForms_MABreaking_MSAll Belts</t>
  </si>
  <si>
    <t>Male_AdultsRingsport_MAFullcontact_MA-60 KG</t>
  </si>
  <si>
    <t>Male_AdultsRingsport_MAFullcontact_MA-65 KG</t>
  </si>
  <si>
    <t>Male_AdultsRingsport_MAFullcontact_MA-70 KG</t>
  </si>
  <si>
    <t>Male_AdultsRingsport_MAFullcontact_MA-75 KG</t>
  </si>
  <si>
    <t>Male_AdultsRingsport_MAFullcontact_MA-80 KG</t>
  </si>
  <si>
    <t>Male_AdultsRingsport_MAFullcontact_MA-85 KG</t>
  </si>
  <si>
    <t>Male_AdultsRingsport_MAFullcontact_MA-90 KG</t>
  </si>
  <si>
    <t>Male_AdultsRingsport_MAFullcontact_MA+90 KG</t>
  </si>
  <si>
    <t>Male_AdultsRingsport_MAKickboxing_K1_MA-60 KG</t>
  </si>
  <si>
    <t>Male_AdultsRingsport_MAKickboxing_K1_MA-65 KG</t>
  </si>
  <si>
    <t>Male_AdultsRingsport_MAKickboxing_K1_MA-70 KG</t>
  </si>
  <si>
    <t>Male_AdultsRingsport_MAKickboxing_K1_MA-75 KG</t>
  </si>
  <si>
    <t>Male_AdultsRingsport_MAKickboxing_K1_MA-80 KG</t>
  </si>
  <si>
    <t>Male_AdultsRingsport_MAKickboxing_K1_MA-85 KG</t>
  </si>
  <si>
    <t>Male_AdultsRingsport_MAKickboxing_K1_MA-90 KG</t>
  </si>
  <si>
    <t>Male_AdultsRingsport_MAKickboxing_K1_MA+90 KG</t>
  </si>
  <si>
    <t>Male_AdultsRingsport_MAOriental_Boxing_MA-60 KG</t>
  </si>
  <si>
    <t>Male_AdultsRingsport_MAOriental_Boxing_MA-65 KG</t>
  </si>
  <si>
    <t>Male_AdultsRingsport_MAOriental_Boxing_MA-70 KG</t>
  </si>
  <si>
    <t>Male_AdultsRingsport_MAOriental_Boxing_MA-75 KG</t>
  </si>
  <si>
    <t>Male_AdultsRingsport_MAOriental_Boxing_MA-80 KG</t>
  </si>
  <si>
    <t>Male_AdultsRingsport_MAOriental_Boxing_MA-85 KG</t>
  </si>
  <si>
    <t>Male_AdultsRingsport_MAOriental_Boxing_MA-90 KG</t>
  </si>
  <si>
    <t>Male_AdultsRingsport_MAOriental_Boxing_MA+90 KG</t>
  </si>
  <si>
    <t>Male_AdultsRingsport_MAThaiboxing_MA-60 KG</t>
  </si>
  <si>
    <t>Male_AdultsRingsport_MAThaiboxing_MA-65 KG</t>
  </si>
  <si>
    <t>Male_AdultsRingsport_MAThaiboxing_MA-70 KG</t>
  </si>
  <si>
    <t>Male_AdultsRingsport_MAThaiboxing_MA-75 KG</t>
  </si>
  <si>
    <t>Male_AdultsRingsport_MAThaiboxing_MA-80 KG</t>
  </si>
  <si>
    <t>Male_AdultsRingsport_MAThaiboxing_MA-85 KG</t>
  </si>
  <si>
    <t>Male_AdultsRingsport_MAThaiboxing_MA-90 KG</t>
  </si>
  <si>
    <t>Male_AdultsRingsport_MAThaiboxing_MA+90 KG</t>
  </si>
  <si>
    <t>Male_AdultsRingsport_MAMMA_Full_MA-60 KG</t>
  </si>
  <si>
    <t>Male_AdultsRingsport_MAMMA_Full_MA-65 KG</t>
  </si>
  <si>
    <t>Male_AdultsRingsport_MAMMA_Full_MA-70 KG</t>
  </si>
  <si>
    <t>Male_AdultsRingsport_MAMMA_Full_MA-75 KG</t>
  </si>
  <si>
    <t>Male_AdultsRingsport_MAMMA_Full_MA-80 KG</t>
  </si>
  <si>
    <t>Male_AdultsRingsport_MAMMA_Full_MA-85 KG</t>
  </si>
  <si>
    <t>Male_AdultsRingsport_MAMMA_Full_MA-90 KG</t>
  </si>
  <si>
    <t>Male_AdultsRingsport_MAMMA_Full_MA+90 KG</t>
  </si>
  <si>
    <t>Male_AdultsGrand_Champion_Pointfighting_MGCOpen</t>
  </si>
  <si>
    <t>Male_AdultsGrand_Champion_Forms_MGCOpen</t>
  </si>
  <si>
    <t>Female_AdultsTatami_FAPointfighting_FA-50 KG</t>
  </si>
  <si>
    <t>Female_AdultsTatami_FAPointfighting_FA-55 KG</t>
  </si>
  <si>
    <t>Female_AdultsTatami_FAPointfighting_FA-60 KG</t>
  </si>
  <si>
    <t>Female_AdultsTatami_FAPointfighting_FA-65 KG</t>
  </si>
  <si>
    <t>Female_AdultsTatami_FAPointfighting_FA-70 KG</t>
  </si>
  <si>
    <t>Female_AdultsTatami_FAPointfighting_FA+70 KG</t>
  </si>
  <si>
    <t>Female_AdultsTatami_FALightcontact_FA-50 KG</t>
  </si>
  <si>
    <t>Female_AdultsTatami_FALightcontact_FA-55 KG</t>
  </si>
  <si>
    <t>Female_AdultsTatami_FALightcontact_FA-60 KG</t>
  </si>
  <si>
    <t>Female_AdultsTatami_FALightcontact_FA-65 KG</t>
  </si>
  <si>
    <t>Female_AdultsTatami_FALightcontact_FA-70 KG</t>
  </si>
  <si>
    <t>Female_AdultsTatami_FALightcontact_FA+70 KG</t>
  </si>
  <si>
    <t>Female_AdultsTatami_FAKicklight_FA-50 KG</t>
  </si>
  <si>
    <t>Female_AdultsTatami_FAKicklight_FA-55 KG</t>
  </si>
  <si>
    <t>Female_AdultsTatami_FAKicklight_FA-60 KG</t>
  </si>
  <si>
    <t>Female_AdultsTatami_FAKicklight_FA-65 KG</t>
  </si>
  <si>
    <t>Female_AdultsTatami_FAKicklight_FA-70 KG</t>
  </si>
  <si>
    <t>Female_AdultsTatami_FAKicklight_FA+70 KG</t>
  </si>
  <si>
    <t>Female_AdultsTatami_FAKarate_Kumite_FA-50 KG</t>
  </si>
  <si>
    <t>Female_AdultsTatami_FAKarate_Kumite_FA-55 KG</t>
  </si>
  <si>
    <t>Female_AdultsTatami_FAKarate_Kumite_FA-60 KG</t>
  </si>
  <si>
    <t>Female_AdultsTatami_FAKarate_Kumite_FA-65 KG</t>
  </si>
  <si>
    <t>Female_AdultsTatami_FAKarate_Kumite_FA-70 KG</t>
  </si>
  <si>
    <t>Female_AdultsTatami_FAKarate_Kumite_FA+70 KG</t>
  </si>
  <si>
    <t>Female_AdultsTatami_FAGrappling_FA-50 KG</t>
  </si>
  <si>
    <t>Female_AdultsTatami_FAGrappling_FA-55 KG</t>
  </si>
  <si>
    <t>Female_AdultsTatami_FAGrappling_FA-60 KG</t>
  </si>
  <si>
    <t>Female_AdultsTatami_FAGrappling_FA-65 KG</t>
  </si>
  <si>
    <t>Female_AdultsTatami_FAGrappling_FA-70 KG</t>
  </si>
  <si>
    <t>Female_AdultsTatami_FAGrappling_FA+70 KG</t>
  </si>
  <si>
    <t>Female_AdultsTatami_FAMMA_Light_FA-50 KG</t>
  </si>
  <si>
    <t>Female_AdultsTatami_FAMMA_Light_FA-55 KG</t>
  </si>
  <si>
    <t>Female_AdultsTatami_FAMMA_Light_FA-60 KG</t>
  </si>
  <si>
    <t>Female_AdultsTatami_FAMMA_Light_FA-65 KG</t>
  </si>
  <si>
    <t>Female_AdultsTatami_FAMMA_Light_FA-70 KG</t>
  </si>
  <si>
    <t>Female_AdultsTatami_FAMMA_Light_FA+70 KG</t>
  </si>
  <si>
    <t>Female_AdultsTatami_FASelfdefense_Real_FAColorbelt</t>
  </si>
  <si>
    <t>Female_AdultsTatami_FASelfdefense_Real_FABlackbelt</t>
  </si>
  <si>
    <t>Female_AdultsForms_FAHardstyleWhite-Green</t>
  </si>
  <si>
    <t>Female_AdultsForms_FAHardstyleBlue-Black</t>
  </si>
  <si>
    <t>Female_AdultsForms_FAKarate_KataWhite-Green</t>
  </si>
  <si>
    <t>Female_AdultsForms_FAKarate_KataBlue-Black</t>
  </si>
  <si>
    <t>Female_AdultsForms_FASoftstyleColorbelt</t>
  </si>
  <si>
    <t>Female_AdultsForms_FASoftstyleBlackbelt</t>
  </si>
  <si>
    <t>Female_AdultsForms_FATaekwondo.KoreanstyleColorbelt</t>
  </si>
  <si>
    <t>Female_AdultsForms_FATaekwondo.KoreanstyleBlackbelt</t>
  </si>
  <si>
    <t>Female_AdultsForms_FANon_Trad._Creative_StyleColorbelt</t>
  </si>
  <si>
    <t>Female_AdultsForms_FANon_Trad._Creative_StyleBlackbelt</t>
  </si>
  <si>
    <t>Female_AdultsForms_FANon_Trad.WeaponsAll Belts</t>
  </si>
  <si>
    <t>Female_AdultsForms_FATrad.Chinese.WeaponsAll Belts</t>
  </si>
  <si>
    <t>Female_AdultsForms_FATrad.Japan.WeaponsAll Belts</t>
  </si>
  <si>
    <t>Female_AdultsForms_FAFreestyle_MusicAll Belts</t>
  </si>
  <si>
    <t>Female_AdultsForms_FAWeapons_MusicAll Belts</t>
  </si>
  <si>
    <t>Female_AdultsForms_FAInclusionAll Belts</t>
  </si>
  <si>
    <t>Female_AdultsForms_FABreaking_FSAll Belts</t>
  </si>
  <si>
    <t>Female_AdultsRingsport_FAFullcontact_FA-50 KG</t>
  </si>
  <si>
    <t>Female_AdultsRingsport_FAFullcontact_FA-55 KG</t>
  </si>
  <si>
    <t>Female_AdultsRingsport_FAFullcontact_FA-60 KG</t>
  </si>
  <si>
    <t>Female_AdultsRingsport_FAFullcontact_FA-65 KG</t>
  </si>
  <si>
    <t>Female_AdultsRingsport_FAFullcontact_FA-70 KG</t>
  </si>
  <si>
    <t>Female_AdultsRingsport_FAFullcontact_FA+70 KG</t>
  </si>
  <si>
    <t>Female_AdultsRingsport_FAKickboxing_K1_FA-50 KG</t>
  </si>
  <si>
    <t>Female_AdultsRingsport_FAKickboxing_K1_FA-55 KG</t>
  </si>
  <si>
    <t>Female_AdultsRingsport_FAKickboxing_K1_FA-60 KG</t>
  </si>
  <si>
    <t>Female_AdultsRingsport_FAKickboxing_K1_FA-65 KG</t>
  </si>
  <si>
    <t>Female_AdultsRingsport_FAKickboxing_K1_FA-70 KG</t>
  </si>
  <si>
    <t>Female_AdultsRingsport_FAKickboxing_K1_FA+70 KG</t>
  </si>
  <si>
    <t>Female_AdultsRingsport_FAOriental_Boxing_FA-50 KG</t>
  </si>
  <si>
    <t>Female_AdultsRingsport_FAOriental_Boxing_FA-55 KG</t>
  </si>
  <si>
    <t>Female_AdultsRingsport_FAOriental_Boxing_FA-60 KG</t>
  </si>
  <si>
    <t>Female_AdultsRingsport_FAOriental_Boxing_FA-65 KG</t>
  </si>
  <si>
    <t>Female_AdultsRingsport_FAOriental_Boxing_FA-70 KG</t>
  </si>
  <si>
    <t>Female_AdultsRingsport_FAOriental_Boxing_FA+70 KG</t>
  </si>
  <si>
    <t>Female_AdultsRingsport_FAThaiboxing_FA-50 KG</t>
  </si>
  <si>
    <t>Female_AdultsRingsport_FAThaiboxing_FA-55 KG</t>
  </si>
  <si>
    <t>Female_AdultsRingsport_FAThaiboxing_FA-60 KG</t>
  </si>
  <si>
    <t>Female_AdultsRingsport_FAThaiboxing_FA-65 KG</t>
  </si>
  <si>
    <t>Female_AdultsRingsport_FAThaiboxing_FA-70 KG</t>
  </si>
  <si>
    <t>Female_AdultsRingsport_FAThaiboxing_FA+70 KG</t>
  </si>
  <si>
    <t>Female_AdultsRingsport_FAMMA_Full_FA-50 KG</t>
  </si>
  <si>
    <t>Female_AdultsRingsport_FAMMA_Full_FA-55 KG</t>
  </si>
  <si>
    <t>Female_AdultsRingsport_FAMMA_Full_FA-60 KG</t>
  </si>
  <si>
    <t>Female_AdultsRingsport_FAMMA_Full_FA-65 KG</t>
  </si>
  <si>
    <t>Female_AdultsRingsport_FAMMA_Full_FA-70 KG</t>
  </si>
  <si>
    <t>Female_AdultsRingsport_FAMMA_Full_FA+70 KG</t>
  </si>
  <si>
    <t>Female_AdultsGrand_ChampionPointfighting_FGCOpen</t>
  </si>
  <si>
    <t>Female_AdultsGrand_ChampionForms_FGCOpen</t>
  </si>
  <si>
    <t>Male_VeteransTatami_MVPointfighting_MV-70 KG</t>
  </si>
  <si>
    <t>Male_VeteransTatami_MVPointfighting_MV-80 KG</t>
  </si>
  <si>
    <t>Male_VeteransTatami_MVPointfighting_MV+80 KG</t>
  </si>
  <si>
    <t>Male_VeteransTatami_MVLightcontact_MV-70 KG</t>
  </si>
  <si>
    <t>Male_VeteransTatami_MVLightcontact_MV-80 KG</t>
  </si>
  <si>
    <t>Male_VeteransTatami_MVLightcontact_MV+80 KG</t>
  </si>
  <si>
    <t>Male_VeteransTatami_MVKicklight_MV-70 KG</t>
  </si>
  <si>
    <t>Male_VeteransTatami_MVKicklight_MV-80 KG</t>
  </si>
  <si>
    <t>Male_VeteransTatami_MVKicklight_MV+80 KG</t>
  </si>
  <si>
    <t>Male_VeteransTatami_MVKarate_Kumite_MV-70 KG</t>
  </si>
  <si>
    <t>Male_VeteransTatami_MVKarate_Kumite_MV-80 KG</t>
  </si>
  <si>
    <t>Male_VeteransTatami_MVKarate_Kumite_MV+80 KG</t>
  </si>
  <si>
    <t>Male_VeteransTatami_MVGrappling_MV-70 KG</t>
  </si>
  <si>
    <t>Male_VeteransTatami_MVGrappling_MV-80 KG</t>
  </si>
  <si>
    <t>Male_VeteransTatami_MVGrappling_MV+80 KG</t>
  </si>
  <si>
    <t>Male_VeteransTatami_MVMMA_Light_MV-70 KG</t>
  </si>
  <si>
    <t>Male_VeteransTatami_MVMMA_Light_MV-80 KG</t>
  </si>
  <si>
    <t>Male_VeteransTatami_MVMMA_Light_MV+80 KG</t>
  </si>
  <si>
    <t>Male_VeteransTatami_MVSelfdefense_Real_MSColorbelt</t>
  </si>
  <si>
    <t>Male_VeteransTatami_MVSelfdefense_Creative_MSBlackbelt</t>
  </si>
  <si>
    <t>Male_VeteransTatami_MVSelfdefense_Real_MSBlackbelt</t>
  </si>
  <si>
    <t>Male_VeteransTatami_MVSelfdefense_Creative_MSColorbelt</t>
  </si>
  <si>
    <t>Male_VeteransForms_MVHardstyleWhite-Green</t>
  </si>
  <si>
    <t>Male_VeteransForms_MVHardstyleBlue-Black</t>
  </si>
  <si>
    <t>Male_VeteransForms_MVKarate_KataWhite-Green</t>
  </si>
  <si>
    <t>Male_VeteransForms_MVKarate_KataBlue-Black</t>
  </si>
  <si>
    <t>Male_VeteransForms_MVSoftstyleColorbelt</t>
  </si>
  <si>
    <t>Male_VeteransForms_MVSoftstyleBlackbelt</t>
  </si>
  <si>
    <t>Male_VeteransForms_MVTaekwondo.KoreanstyleColorbelt</t>
  </si>
  <si>
    <t>Male_VeteransForms_MVTaekwondo.KoreanstyleBlackbelt</t>
  </si>
  <si>
    <t>Male_VeteransForms_MVNon_Trad._Creative_StyleColorbelt</t>
  </si>
  <si>
    <t>Male_VeteransForms_MVNon_Trad._Creative_StyleBlackbelt</t>
  </si>
  <si>
    <t>Male_VeteransForms_MVNon_Trad.WeaponsAll Belts</t>
  </si>
  <si>
    <t>Male_VeteransForms_MVTrad.Chinese.WeaponsAll Belts</t>
  </si>
  <si>
    <t>Male_VeteransForms_MVTrad.Japan.WeaponsAll Belts</t>
  </si>
  <si>
    <t>Male_VeteransForms_MVFreestyle_MusicAll Belts</t>
  </si>
  <si>
    <t>Male_VeteransForms_MVWeapons_MusicAll Belts</t>
  </si>
  <si>
    <t>Male_VeteransForms_MVInclusionAll Belts</t>
  </si>
  <si>
    <t>Male_VeteransForms_MVBreaking_MSAll Belts</t>
  </si>
  <si>
    <t>Male_VeteransRingsport_MVFullcontact_MV-70 KG</t>
  </si>
  <si>
    <t>Male_VeteransRingsport_MVFullcontact_MV-80 KG</t>
  </si>
  <si>
    <t>Male_VeteransRingsport_MVKickboxing_K1_MV-70 KG</t>
  </si>
  <si>
    <t>Male_VeteransRingsport_MVKickboxing_K1_MV-80 KG</t>
  </si>
  <si>
    <t>Male_VeteransRingsport_MVOriental_Boxing_MV-70 KG</t>
  </si>
  <si>
    <t>Male_VeteransRingsport_MVOriental_Boxing_MV-80 KG</t>
  </si>
  <si>
    <t>Male_VeteransRingsport_MVThaiboxing_MV-70 KG</t>
  </si>
  <si>
    <t>Male_VeteransRingsport_MVThaiboxing_MV-80 KG</t>
  </si>
  <si>
    <t>Male_VeteransRingsport_MVMMA_Full_MV-70 KG</t>
  </si>
  <si>
    <t>Male_VeteransRingsport_MVMMA_Full_MV-80 KG</t>
  </si>
  <si>
    <t>Male_VeteransGrand_Champion_Pointfighting_MGCOpen</t>
  </si>
  <si>
    <t>Male_VeteransGrand_Champion_Forms_MGCOpen</t>
  </si>
  <si>
    <t>Female_VeteransTatami_FVPointfighting_FV-60 KG</t>
  </si>
  <si>
    <t>Female_VeteransTatami_FVPointfighting_FV-70 KG</t>
  </si>
  <si>
    <t>Female_VeteransTatami_FVPointfighting_FV+70 KG</t>
  </si>
  <si>
    <t>Female_VeteransTatami_FVLightcontact_FV-60 KG</t>
  </si>
  <si>
    <t>Female_VeteransTatami_FVLightcontact_FV-70 KG</t>
  </si>
  <si>
    <t>Female_VeteransTatami_FVLightcontact_FV+70 KG</t>
  </si>
  <si>
    <t>Female_VeteransTatami_FVKicklight_FV-60 KG</t>
  </si>
  <si>
    <t>Female_VeteransTatami_FVKicklight_FV-70 KG</t>
  </si>
  <si>
    <t>Female_VeteransTatami_FVKicklight_FV+70 KG</t>
  </si>
  <si>
    <t>Female_VeteransTatami_FVKarate_Kumite_FV-60 KG</t>
  </si>
  <si>
    <t>Female_VeteransTatami_FVKarate_Kumite_FV-70 KG</t>
  </si>
  <si>
    <t>Female_VeteransTatami_FVKarate_Kumite_FV+70 KG</t>
  </si>
  <si>
    <t>Female_VeteransTatami_FVGrappling_FV-60 KG</t>
  </si>
  <si>
    <t>Female_VeteransTatami_FVGrappling_FV-70 KG</t>
  </si>
  <si>
    <t>Female_VeteransTatami_FVGrappling_FV+70 KG</t>
  </si>
  <si>
    <t>Female_VeteransTatami_FVMMA_Light_FV-60 KG</t>
  </si>
  <si>
    <t>Female_VeteransTatami_FVMMA_Light_FV-70 KG</t>
  </si>
  <si>
    <t>Female_VeteransTatami_FVMMA_Light_FV+70 KG</t>
  </si>
  <si>
    <t>Female_VeteransTatami_FVSelfdefense_Real_FSColorbelt</t>
  </si>
  <si>
    <t>Female_VeteransTatami_FVSelfdefense_Creative_FSBlackbelt</t>
  </si>
  <si>
    <t>Female_VeteransTatami_FVSelfdefense_Real_FSBlackbelt</t>
  </si>
  <si>
    <t>Female_VeteransTatami_FVSelfdefense_Creative_FSColorbelt</t>
  </si>
  <si>
    <t>Female_VeteransForms_FVHardstyleWhite-Green</t>
  </si>
  <si>
    <t>Female_VeteransForms_FVHardstyleBlue-Black</t>
  </si>
  <si>
    <t>Female_VeteransForms_FVKarate_KataWhite-Green</t>
  </si>
  <si>
    <t>Female_VeteransForms_FVKarate_KataBlue-Black</t>
  </si>
  <si>
    <t>Female_VeteransForms_FVSoftstyleColorbelt</t>
  </si>
  <si>
    <t>Female_VeteransForms_FVSoftstyleBlackbelt</t>
  </si>
  <si>
    <t>Female_VeteransForms_FVTaekwondo.KoreanstyleColorbelt</t>
  </si>
  <si>
    <t>Female_VeteransForms_FVTaekwondo.KoreanstyleBlackbelt</t>
  </si>
  <si>
    <t>Female_VeteransForms_FVNon_Trad._Creative_StyleColorbelt</t>
  </si>
  <si>
    <t>Female_VeteransForms_FVNon_Trad._Creative_StyleBlackbelt</t>
  </si>
  <si>
    <t>Female_VeteransForms_FVNon_Trad.WeaponsAll Belts</t>
  </si>
  <si>
    <t>Female_VeteransForms_FVTrad.Chinese.WeaponsAll Belts</t>
  </si>
  <si>
    <t>Female_VeteransForms_FVTrad.Japan.WeaponsAll Belts</t>
  </si>
  <si>
    <t>Female_VeteransForms_FVFreestyle_MusicAll Belts</t>
  </si>
  <si>
    <t>Female_VeteransForms_FVWeapons_MusicAll Belts</t>
  </si>
  <si>
    <t>Female_VeteransForms_FVInclusionAll Belts</t>
  </si>
  <si>
    <t>Female_VeteransForms_FVBreaking_FSAll Belts</t>
  </si>
  <si>
    <t>Female_VeteransRingsport_FVFullcontact_FV-60 KG</t>
  </si>
  <si>
    <t>Female_VeteransRingsport_FVFullcontact_FV-70 KG</t>
  </si>
  <si>
    <t>Female_VeteransRingsport_FVFullcontact_FV+70 KG</t>
  </si>
  <si>
    <t>Female_VeteransRingsport_FVKickboxing_K1_FV-60 KG</t>
  </si>
  <si>
    <t>Female_VeteransRingsport_FVKickboxing_K1_FV-70 KG</t>
  </si>
  <si>
    <t>Female_VeteransRingsport_FVKickboxing_K1_FV+70 KG</t>
  </si>
  <si>
    <t>Female_VeteransRingsport_FVOriental_Boxing_FV-60 KG</t>
  </si>
  <si>
    <t>Female_VeteransRingsport_FVOriental_Boxing_FV-70 KG</t>
  </si>
  <si>
    <t>Female_VeteransRingsport_FVOriental_Boxing_FV+70 KG</t>
  </si>
  <si>
    <t>Female_VeteransRingsport_FVThaiboxing_FV-60 KG</t>
  </si>
  <si>
    <t>Female_VeteransRingsport_FVThaiboxing_FV-70 KG</t>
  </si>
  <si>
    <t>Female_VeteransRingsport_FVThaiboxing_FV+70 KG</t>
  </si>
  <si>
    <t>Female_VeteransRingsport_FVMMA_Full_FV-60 KG</t>
  </si>
  <si>
    <t>Female_VeteransRingsport_FVMMA_Full_FV-70 KG</t>
  </si>
  <si>
    <t>Female_VeteransRingsport_FVMMA_Full_FV+70 KG</t>
  </si>
  <si>
    <t>Female_VeteransGrand_ChampionPointfighting_FGCOpen</t>
  </si>
  <si>
    <t>Female_VeteransGrand_ChampionForms_FGCOpen</t>
  </si>
  <si>
    <t>Male_MastersTatami_MMPointfighting_MM-70 KG</t>
  </si>
  <si>
    <t>Male_MastersTatami_MMPointfighting_MM-80 KG</t>
  </si>
  <si>
    <t>Male_MastersTatami_MMPointfighting_MM+80 KG</t>
  </si>
  <si>
    <t>Male_MastersTatami_MMLightcontact_MM-70 KG</t>
  </si>
  <si>
    <t>Male_MastersTatami_MMLightcontact_MM-80 KG</t>
  </si>
  <si>
    <t>Male_MastersTatami_MMLightcontact_MM+80 KG</t>
  </si>
  <si>
    <t>Male_MastersTatami_MMKicklight_MM-70 KG</t>
  </si>
  <si>
    <t>Male_MastersTatami_MMKicklight_MM-80 KG</t>
  </si>
  <si>
    <t>Male_MastersTatami_MMKicklight_MM+80 KG</t>
  </si>
  <si>
    <t>Male_MastersTatami_MMKarate_Kumite_MM-70 KG</t>
  </si>
  <si>
    <t>Male_MastersTatami_MMKarate_Kumite_MM-80 KG</t>
  </si>
  <si>
    <t>Male_MastersTatami_MMKarate_Kumite_MM+80 KG</t>
  </si>
  <si>
    <t>Male_MastersTatami_MMGrappling_MM-70 KG</t>
  </si>
  <si>
    <t>Male_MastersTatami_MMGrappling_MM-80 KG</t>
  </si>
  <si>
    <t>Male_MastersTatami_MMGrappling_MM+80 KG</t>
  </si>
  <si>
    <t>Male_MastersTatami_MMMMA_Light_MM-70 KG</t>
  </si>
  <si>
    <t>Male_MastersTatami_MMMMA_Light_MM-80 KG</t>
  </si>
  <si>
    <t>Male_MastersTatami_MMMMA_Light_MM+80 KG</t>
  </si>
  <si>
    <t>Male_MastersTatami_MMSelfdefense_Real_MSColorbelt</t>
  </si>
  <si>
    <t>Male_MastersTatami_MMSelfdefense_Creative_MSBlackbelt</t>
  </si>
  <si>
    <t>Male_MastersTatami_MMSelfdefense_Real_MSBlackbelt</t>
  </si>
  <si>
    <t>Male_MastersTatami_MMSelfdefense_Creative_MSColorbelt</t>
  </si>
  <si>
    <t>Male_MastersForms_MMHardstyleWhite-Green</t>
  </si>
  <si>
    <t>Male_MastersForms_MMHardstyleBlue-Black</t>
  </si>
  <si>
    <t>Male_MastersForms_MMKarate_KataWhite-Green</t>
  </si>
  <si>
    <t>Male_MastersForms_MMKarate_KataBlue-Black</t>
  </si>
  <si>
    <t>Male_MastersForms_MMSoftstyleColorbelt</t>
  </si>
  <si>
    <t>Male_MastersForms_MMSoftstyleBlackbelt</t>
  </si>
  <si>
    <t>Male_MastersForms_MMTaekwondo.KoreanstyleColorbelt</t>
  </si>
  <si>
    <t>Male_MastersForms_MMTaekwondo.KoreanstyleBlackbelt</t>
  </si>
  <si>
    <t>Male_MastersForms_MMNon_Trad._Creative_StyleColorbelt</t>
  </si>
  <si>
    <t>Male_MastersForms_MMNon_Trad._Creative_StyleBlackbelt</t>
  </si>
  <si>
    <t>Male_MastersForms_MMNon_Trad.WeaponsAll Belts</t>
  </si>
  <si>
    <t>Male_MastersForms_MMTrad.Chinese.WeaponsAll Belts</t>
  </si>
  <si>
    <t>Male_MastersForms_MMTrad.Japan.WeaponsAll Belts</t>
  </si>
  <si>
    <t>Male_MastersForms_MMFreestyle_MusicAll Belts</t>
  </si>
  <si>
    <t>Male_MastersForms_MMWeapons_MusicAll Belts</t>
  </si>
  <si>
    <t>Male_MastersForms_MMInclusionAll Belts</t>
  </si>
  <si>
    <t>Male_MastersForms_MMBreaking_MSAll Belts</t>
  </si>
  <si>
    <t>Male_MastersGrand_Champion_Pointfighting_MGCOpen</t>
  </si>
  <si>
    <t>Male_MastersGrand_Champion_Forms_MGCOpen</t>
  </si>
  <si>
    <t>Female_MastersTatami_FMPointfighting_FM-60 KG</t>
  </si>
  <si>
    <t>Female_MastersTatami_FMPointfighting_FM-70 KG</t>
  </si>
  <si>
    <t>Female_MastersTatami_FMPointfighting_FM+70 KG</t>
  </si>
  <si>
    <t>Female_MastersTatami_FMLightcontact_FM-60 KG</t>
  </si>
  <si>
    <t>Female_MastersTatami_FMLightcontact_FM-70 KG</t>
  </si>
  <si>
    <t>Female_MastersTatami_FMLightcontact_FM+70 KG</t>
  </si>
  <si>
    <t>Female_MastersTatami_FMKicklight_FM-60 KG</t>
  </si>
  <si>
    <t>Female_MastersTatami_FMKicklight_FM-70 KG</t>
  </si>
  <si>
    <t>Female_MastersTatami_FMKicklight_FM+70 KG</t>
  </si>
  <si>
    <t>Female_MastersTatami_FMKarate_Kumite_FM-60 KG</t>
  </si>
  <si>
    <t>Female_MastersTatami_FMKarate_Kumite_FM-70 KG</t>
  </si>
  <si>
    <t>Female_MastersTatami_FMKarate_Kumite_FM+70 KG</t>
  </si>
  <si>
    <t>Female_MastersTatami_FMGrappling_FM-60 KG</t>
  </si>
  <si>
    <t>Female_MastersTatami_FMGrappling_FM-70 KG</t>
  </si>
  <si>
    <t>Female_MastersTatami_FMGrappling_FM+70 KG</t>
  </si>
  <si>
    <t>Female_MastersTatami_FMMMA_Light_FM-60 KG</t>
  </si>
  <si>
    <t>Female_MastersTatami_FMMMA_Light_FM-70 KG</t>
  </si>
  <si>
    <t>Female_MastersTatami_FMMMA_Light_FM+70 KG</t>
  </si>
  <si>
    <t>Female_MastersTatami_FMSelfdefense_Real_FSColorbelt</t>
  </si>
  <si>
    <t>Female_MastersTatami_FMSelfdefense_Creative_FSBlackbelt</t>
  </si>
  <si>
    <t>Female_MastersTatami_FMSelfdefense_Real_FSBlackbelt</t>
  </si>
  <si>
    <t>Female_MastersTatami_FMSelfdefense_Creative_FSColorbelt</t>
  </si>
  <si>
    <t>Female_MastersForms_FMHardstyleWhite-Green</t>
  </si>
  <si>
    <t>Female_MastersForms_FMHardstyleBlue-Black</t>
  </si>
  <si>
    <t>Female_MastersForms_FMKarate_KataWhite-Green</t>
  </si>
  <si>
    <t>Female_MastersForms_FMKarate_KataBlue-Black</t>
  </si>
  <si>
    <t>Female_MastersForms_FMSoftstyleColorbelt</t>
  </si>
  <si>
    <t>Female_MastersForms_FMSoftstyleBlackbelt</t>
  </si>
  <si>
    <t>Female_MastersForms_FMTaekwondo.KoreanstyleColorbelt</t>
  </si>
  <si>
    <t>Female_MastersForms_FMTaekwondo.KoreanstyleBlackbelt</t>
  </si>
  <si>
    <t>Female_MastersForms_FMNon_Trad._Creative_StyleColorbelt</t>
  </si>
  <si>
    <t>Female_MastersForms_FMNon_Trad._Creative_StyleBlackbelt</t>
  </si>
  <si>
    <t>Female_MastersForms_FMNon_Trad.WeaponsAll Belts</t>
  </si>
  <si>
    <t>Female_MastersForms_FMTrad.Chinese.WeaponsAll Belts</t>
  </si>
  <si>
    <t>Female_MastersForms_FMTrad.Japan.WeaponsAll Belts</t>
  </si>
  <si>
    <t>Female_MastersForms_FMFreestyle_MusicAll Belts</t>
  </si>
  <si>
    <t>Female_MastersForms_FMWeapons_MusicAll Belts</t>
  </si>
  <si>
    <t>Female_MastersForms_FMInclusionAll Belts</t>
  </si>
  <si>
    <t>Female_MastersForms_FMBreaking_FSAll Belts</t>
  </si>
  <si>
    <t>Female_MastersGrand_ChampionPointfighting_FGCOpen</t>
  </si>
  <si>
    <t>Female_MastersGrand_ChampionForms_FGCOpen</t>
  </si>
  <si>
    <t>Tigers_mixedTigers_Rumble_Tigers-110cm</t>
  </si>
  <si>
    <t>Tigers_mixedTigers_Rumble_Tigers-130cm</t>
  </si>
  <si>
    <t>Tigers_mixedTigers_Rumble_Tigers+130cm</t>
  </si>
  <si>
    <t>Tigers_mixedTigers_No_Contact_Tigers-90cm</t>
  </si>
  <si>
    <t>Tigers_mixedTigers_No_Contact_Tigers-110cm</t>
  </si>
  <si>
    <t>Tigers_mixedTigers_No_Contact_Tigers-130cm</t>
  </si>
  <si>
    <t>Tigers_mixedTigers_No_Contact_Tigers+130cm</t>
  </si>
  <si>
    <t>Dragons_mixedDragons_Rumble_Dragons-100cm</t>
  </si>
  <si>
    <t>Dragons_mixedDragons_Rumble_Dragons-120cm</t>
  </si>
  <si>
    <t>Dragons_mixedDragons_Rumble_Dragons-140cm</t>
  </si>
  <si>
    <t>Dragons_mixedDragons_Rumble_Dragons+140cm</t>
  </si>
  <si>
    <t>Ninjas_mixedNinjas_Rumble_Ninjas-110cm</t>
  </si>
  <si>
    <t>Ninjas_mixedNinjas_Rumble_Ninjas-130cm</t>
  </si>
  <si>
    <t>Ninjas_mixedNinjas_Rumble_Ninjas-150cm</t>
  </si>
  <si>
    <t>Ninjas_mixedNinjas_Rumble_Ninjas+150cm</t>
  </si>
  <si>
    <t>Ninjas_mixedNinjas_No_Contact_Ninjas-110cm</t>
  </si>
  <si>
    <t>Ninjas_mixedNinjas_No_Contact_Ninjas-130cm</t>
  </si>
  <si>
    <t>Ninjas_mixedNinjas_No_Contact_Ninjas-150cm</t>
  </si>
  <si>
    <t>Ninjas_mixedNinjas_No_Contact_Ninjas+150cm</t>
  </si>
  <si>
    <t>Normal__KidsPointfighting_KMixedTeam_Fight</t>
  </si>
  <si>
    <t>Normal__KidsLightcontact_KMixedTeam_Fight</t>
  </si>
  <si>
    <t>Normal__KidsKicklight_KMixedTeam_Fight</t>
  </si>
  <si>
    <t>Normal__KidsKarate_Kumite_KMixedTeam_Fight</t>
  </si>
  <si>
    <t>Tagteam__KidsPointfighting_K_MixedTeam_Fight</t>
  </si>
  <si>
    <t>Tagteam__KidsLightcontact_K_MixedTeam_Fight</t>
  </si>
  <si>
    <t>Tagteam__KidsKicklight_K_MixedTeam_Fight</t>
  </si>
  <si>
    <t>Tagteam__KidsKarate_Kumite_K_MixedTeam_Fight</t>
  </si>
  <si>
    <t>Synchron_KidsEmpty_HandsmixedTeam_Forms</t>
  </si>
  <si>
    <t>Synchron_KidsWeaponsmixedTeam_Forms</t>
  </si>
  <si>
    <t>Normal_KidsWeaponsmixedTeam_Forms</t>
  </si>
  <si>
    <t>Normal__JuniorsPointfighting_JMixedTeam_Fight</t>
  </si>
  <si>
    <t>Normal__JuniorsLightcontact_JMixedTeam_Fight</t>
  </si>
  <si>
    <t>Normal__JuniorsKicklight_JMixedTeam_Fight</t>
  </si>
  <si>
    <t>Normal__JuniorsKarate_Kumite_JMixedTeam_Fight</t>
  </si>
  <si>
    <t>Tagteam__JuniorsPointfighting_J_MixedTeam_Fight</t>
  </si>
  <si>
    <t>Tagteam__JuniorsLightcontact_J_MixedTeam_Fight</t>
  </si>
  <si>
    <t>Tagteam__JuniorsKicklight_J_MixedTeam_Fight</t>
  </si>
  <si>
    <t>Tagteam__JuniorsKarate_Kumite_J_MixedTeam_Fight</t>
  </si>
  <si>
    <t>Normal__JuniorsPointfighting_JMalesTeam_Fight</t>
  </si>
  <si>
    <t>Normal__JuniorsLightcontact_JMalesTeam_Fight</t>
  </si>
  <si>
    <t>Normal__JuniorsKicklight_JMalesTeam_Fight</t>
  </si>
  <si>
    <t>Normal__JuniorsKarate_Kumite_JMalesTeam_Fight</t>
  </si>
  <si>
    <t>Tagteam__JuniorsPointfighting_J_MalesTeam_Fight</t>
  </si>
  <si>
    <t>Tagteam__JuniorsLightcontact_J_MalesTeam_Fight</t>
  </si>
  <si>
    <t>Tagteam__JuniorsKicklight_J_MalesTeam_Fight</t>
  </si>
  <si>
    <t>Tagteam__JuniorsKarate_Kumite_J_MalesTeam_Fight</t>
  </si>
  <si>
    <t>Normal__JuniorsPointfighting_JFemalesTeam_Fight</t>
  </si>
  <si>
    <t>Normal__JuniorsLightcontact_JFemalesTeam_Fight</t>
  </si>
  <si>
    <t>Normal__JuniorsKicklight_JFemalesTeam_Fight</t>
  </si>
  <si>
    <t>Normal__JuniorsKarate_Kumite_JFemalesTeam_Fight</t>
  </si>
  <si>
    <t>Tagteam__JuniorsPointfighting_J_FemalesTeam_Fight</t>
  </si>
  <si>
    <t>Tagteam__JuniorsLightcontact_J_FemalesTeam_Fight</t>
  </si>
  <si>
    <t>Tagteam__JuniorsKicklight_J_FemalesTeam_Fight</t>
  </si>
  <si>
    <t>Tagteam__JuniorsKarate_Kumite_J_FemalesTeam_Fight</t>
  </si>
  <si>
    <t>Normal__SeniorsPointfighting_SMixedTeam_Fight</t>
  </si>
  <si>
    <t>Normal__SeniorsLightcontact_SMixedTeam_Fight</t>
  </si>
  <si>
    <t>Normal__SeniorsKicklight_SMixedTeam_Fight</t>
  </si>
  <si>
    <t>Normal__SeniorsKarate_Kumite_SMixedTeam_Fight</t>
  </si>
  <si>
    <t>Tagteam__SeniorsPointfighting_S_MixedTeam_Fight</t>
  </si>
  <si>
    <t>Tagteam__SeniorsLightcontact_S_MixedTeam_Fight</t>
  </si>
  <si>
    <t>Tagteam__SeniorsKicklight_S_MixedTeam_Fight</t>
  </si>
  <si>
    <t>Tagteam__SeniorsKarate_Kumite_S_MixedTeam_Fight</t>
  </si>
  <si>
    <t>Normal__SeniorsPointfighting_SMalesTeam_Fight</t>
  </si>
  <si>
    <t>Normal__SeniorsLightcontact_SMalesTeam_Fight</t>
  </si>
  <si>
    <t>Normal__SeniorsKicklight_SMalesTeam_Fight</t>
  </si>
  <si>
    <t>Normal__SeniorsKarate_Kumite_SMalesTeam_Fight</t>
  </si>
  <si>
    <t>Tagteam__SeniorsPointfighting_S_MalesTeam_Fight</t>
  </si>
  <si>
    <t>Tagteam__SeniorsLightcontact_S_MalesTeam_Fight</t>
  </si>
  <si>
    <t>Tagteam__SeniorsKicklight_S_MalesTeam_Fight</t>
  </si>
  <si>
    <t>Tagteam__SeniorsKarate_Kumite_S_MalesTeam_Fight</t>
  </si>
  <si>
    <t>Normal__SeniorsPointfighting_SFemalesTeam_Fight</t>
  </si>
  <si>
    <t>Normal__SeniorsLightcontact_SFemalesTeam_Fight</t>
  </si>
  <si>
    <t>Normal__SeniorsKicklight_SFemalesTeam_Fight</t>
  </si>
  <si>
    <t>Normal__SeniorsKarate_Kumite_SFemalesTeam_Fight</t>
  </si>
  <si>
    <t>Tagteam__SeniorsPointfighting_S_FemalesTeam_Fight</t>
  </si>
  <si>
    <t>Tagteam__SeniorsLightcontact_S_FemalesTeam_Fight</t>
  </si>
  <si>
    <t>Tagteam__SeniorsKicklight_S_FemalesTeam_Fight</t>
  </si>
  <si>
    <t>Tagteam__SeniorsKarate_Kumite_S_FemalesTeam_Fight</t>
  </si>
  <si>
    <t>Synchron_SeniorsEmpty_HandsmixedTeam_Forms</t>
  </si>
  <si>
    <t>Synchron_SeniorsWeaponsmixedTeam_Forms</t>
  </si>
  <si>
    <t>Normal_SeniorsWeaponsmixedTeam_Forms</t>
  </si>
  <si>
    <t>Pointfighting  MK -25 KG</t>
  </si>
  <si>
    <t>Pointfighting  MK -30 KG</t>
  </si>
  <si>
    <t>Pointfighting  MK -35 KG</t>
  </si>
  <si>
    <t>Pointfighting  MK -40 KG</t>
  </si>
  <si>
    <t>Pointfighting  MK -45 KG</t>
  </si>
  <si>
    <t>Pointfighting  MK -50 KG</t>
  </si>
  <si>
    <t xml:space="preserve">Pointfighting  MK +50 KG </t>
  </si>
  <si>
    <t>Lightcontact  MK -25 KG</t>
  </si>
  <si>
    <t>Lightcontact  MK -30 KG</t>
  </si>
  <si>
    <t>Lightcontact  MK -35 KG</t>
  </si>
  <si>
    <t>Lightcontact  MK -40 KG</t>
  </si>
  <si>
    <t>Lightcontact  MK -45 KG</t>
  </si>
  <si>
    <t>Lightcontact  MK -50 KG</t>
  </si>
  <si>
    <t xml:space="preserve">Lightcontact  MK +50 KG </t>
  </si>
  <si>
    <t>Kicklight  MK -25 KG</t>
  </si>
  <si>
    <t>Kicklight  MK -30 KG</t>
  </si>
  <si>
    <t>Kicklight  MK -35 KG</t>
  </si>
  <si>
    <t>Kicklight  MK -40 KG</t>
  </si>
  <si>
    <t>Kicklight  MK -45 KG</t>
  </si>
  <si>
    <t>Kicklight  MK -50 KG</t>
  </si>
  <si>
    <t xml:space="preserve">Kicklight  MK +50 KG </t>
  </si>
  <si>
    <t>Karate Kumite  MK -25 KG</t>
  </si>
  <si>
    <t>Karate Kumite  MK -30 KG</t>
  </si>
  <si>
    <t>Karate Kumite  MK -35 KG</t>
  </si>
  <si>
    <t>Karate Kumite  MK -40 KG</t>
  </si>
  <si>
    <t>Karate Kumite  MK -45 KG</t>
  </si>
  <si>
    <t>Karate Kumite  MK -50 KG</t>
  </si>
  <si>
    <t xml:space="preserve">Karate Kumite  MK +50 KG </t>
  </si>
  <si>
    <t>C.Selfdefense  K All Belts</t>
  </si>
  <si>
    <t>R.Selfdefense  K All Belts</t>
  </si>
  <si>
    <t xml:space="preserve">  </t>
  </si>
  <si>
    <t>Hardstyle  MK White-Green</t>
  </si>
  <si>
    <t>Hardstyle  MK Blue-Black</t>
  </si>
  <si>
    <t>Karate Kata  MK White-Green</t>
  </si>
  <si>
    <t>Karate Kata  MK Blue-Black</t>
  </si>
  <si>
    <t>Softstyle  MK Colorbelt</t>
  </si>
  <si>
    <t>Softstyle  MK Blackbelt</t>
  </si>
  <si>
    <t>Korean Style  MK Colorbelt</t>
  </si>
  <si>
    <t>Korean Style  MK Blackbelt</t>
  </si>
  <si>
    <t>Non Traditonal  MK Colorbelt</t>
  </si>
  <si>
    <t>Non Traditonal  MK Blackbelt</t>
  </si>
  <si>
    <t>NT Weapon  MK All Belts</t>
  </si>
  <si>
    <t>Chin.Weapon  MK All Belts</t>
  </si>
  <si>
    <t>Jap.Weapon  MK All Belts</t>
  </si>
  <si>
    <t>Freestyle  MK All Belts</t>
  </si>
  <si>
    <t>Weapon Music  MK All Belts</t>
  </si>
  <si>
    <t>Inclusion  MK All Belts</t>
  </si>
  <si>
    <t>Pointfighting  FK -25 KG</t>
  </si>
  <si>
    <t>Pointfighting  FK -30 KG</t>
  </si>
  <si>
    <t>Pointfighting  FK -35 KG</t>
  </si>
  <si>
    <t>Pointfighting  FK -40 KG</t>
  </si>
  <si>
    <t>Pointfighting  FK -45 KG</t>
  </si>
  <si>
    <t>Pointfighting  FK -50 KG</t>
  </si>
  <si>
    <t xml:space="preserve">Pointfighting  FK +50 KG </t>
  </si>
  <si>
    <t>Lightcontact  FK -25 KG</t>
  </si>
  <si>
    <t>Lightcontact  FK -30 KG</t>
  </si>
  <si>
    <t>Lightcontact  FK -35 KG</t>
  </si>
  <si>
    <t>Lightcontact  FK -40 KG</t>
  </si>
  <si>
    <t>Lightcontact  FK -45 KG</t>
  </si>
  <si>
    <t>Lightcontact  FK -50 KG</t>
  </si>
  <si>
    <t xml:space="preserve">Lightcontact  FK +50 KG </t>
  </si>
  <si>
    <t>Kicklight  FK -25 KG</t>
  </si>
  <si>
    <t>Kicklight  FK -30 KG</t>
  </si>
  <si>
    <t>Kicklight  FK -35 KG</t>
  </si>
  <si>
    <t>Kicklight  FK -40 KG</t>
  </si>
  <si>
    <t>Kicklight  FK -45 KG</t>
  </si>
  <si>
    <t>Kicklight  FK -50 KG</t>
  </si>
  <si>
    <t xml:space="preserve">Kicklight  FK +50 KG </t>
  </si>
  <si>
    <t>Karate Kumite  FK -25 KG</t>
  </si>
  <si>
    <t>Karate Kumite  FK -30 KG</t>
  </si>
  <si>
    <t>Karate Kumite  FK -35 KG</t>
  </si>
  <si>
    <t>Karate Kumite  FK -40 KG</t>
  </si>
  <si>
    <t>Karate Kumite  FK -45 KG</t>
  </si>
  <si>
    <t>Karate Kumite  FK -50 KG</t>
  </si>
  <si>
    <t xml:space="preserve">Karate Kumite  FK +50 KG </t>
  </si>
  <si>
    <t xml:space="preserve">   </t>
  </si>
  <si>
    <t>Hardstyle  FK White-Green</t>
  </si>
  <si>
    <t>Hardstyle  FK Blue-Black</t>
  </si>
  <si>
    <t>Karate Kata  FK White-Green</t>
  </si>
  <si>
    <t>Karate Kata  FK Blue-Black</t>
  </si>
  <si>
    <t>Softstyle  FK Colorbelt</t>
  </si>
  <si>
    <t>Softstyle  FK Blackbelt</t>
  </si>
  <si>
    <t>Korean Style  FK Colorbelt</t>
  </si>
  <si>
    <t>Korean Style  FK Blackbelt</t>
  </si>
  <si>
    <t>Non Traditonal  FK Colorbelt</t>
  </si>
  <si>
    <t>Non Traditonal  FK Blackbelt</t>
  </si>
  <si>
    <t>NT Weapon  FK All Belts</t>
  </si>
  <si>
    <t>Chin.Weapon  FK All Belts</t>
  </si>
  <si>
    <t>Jap.Weapon  FK All Belts</t>
  </si>
  <si>
    <t>Freestyle  FK All Belts</t>
  </si>
  <si>
    <t>Weapon Music  FK All Belts</t>
  </si>
  <si>
    <t>Inclusion  FK All Belts</t>
  </si>
  <si>
    <t>Pointfighting  MJ -40 KG</t>
  </si>
  <si>
    <t>Pointfighting  MJ -45 KG</t>
  </si>
  <si>
    <t>Pointfighting  MJ -50 KG</t>
  </si>
  <si>
    <t>Pointfighting  MJ -55 KG</t>
  </si>
  <si>
    <t>Pointfighting  MJ -60 KG</t>
  </si>
  <si>
    <t>Pointfighting  MJ -65 KG</t>
  </si>
  <si>
    <t>Pointfighting  MJ -70 KG</t>
  </si>
  <si>
    <t>Pointfighting  MJ +70 KG</t>
  </si>
  <si>
    <t>Lightcontact  MJ -40 KG</t>
  </si>
  <si>
    <t>Lightcontact  MJ -45 KG</t>
  </si>
  <si>
    <t>Lightcontact  MJ -50 KG</t>
  </si>
  <si>
    <t>Lightcontact  MJ -55 KG</t>
  </si>
  <si>
    <t>Lightcontact  MJ -60 KG</t>
  </si>
  <si>
    <t>Lightcontact  MJ -65 KG</t>
  </si>
  <si>
    <t>Lightcontact  MJ -70 KG</t>
  </si>
  <si>
    <t>Lightcontact  MJ +70 KG</t>
  </si>
  <si>
    <t>Kicklight  MJ -40 KG</t>
  </si>
  <si>
    <t>Kicklight  MJ -45 KG</t>
  </si>
  <si>
    <t>Kicklight  MJ -50 KG</t>
  </si>
  <si>
    <t>Kicklight  MJ -55 KG</t>
  </si>
  <si>
    <t>Kicklight  MJ -60 KG</t>
  </si>
  <si>
    <t>Kicklight  MJ -65 KG</t>
  </si>
  <si>
    <t>Kicklight  MJ -70 KG</t>
  </si>
  <si>
    <t>Kicklight  MJ +70 KG</t>
  </si>
  <si>
    <t>Karate Kumite  MJ -40 KG</t>
  </si>
  <si>
    <t>Karate Kumite  MJ -45 KG</t>
  </si>
  <si>
    <t>Karate Kumite  MJ -50 KG</t>
  </si>
  <si>
    <t>Karate Kumite  MJ -55 KG</t>
  </si>
  <si>
    <t>Karate Kumite  MJ -60 KG</t>
  </si>
  <si>
    <t>Karate Kumite  MJ -65 KG</t>
  </si>
  <si>
    <t>Karate Kumite  MJ -70 KG</t>
  </si>
  <si>
    <t>Karate Kumite  MJ +70 KG</t>
  </si>
  <si>
    <t>Grappling  MJ -40 KG</t>
  </si>
  <si>
    <t>Grappling  MJ -45 KG</t>
  </si>
  <si>
    <t>Grappling  MJ -50 KG</t>
  </si>
  <si>
    <t>Grappling  MJ -55 KG</t>
  </si>
  <si>
    <t>Grappling  MJ -60 KG</t>
  </si>
  <si>
    <t>Grappling  MJ -65 KG</t>
  </si>
  <si>
    <t>Grappling  MJ -70 KG</t>
  </si>
  <si>
    <t>Grappling  MJ +70 KG</t>
  </si>
  <si>
    <t>MMA Light  MJ -40 KG</t>
  </si>
  <si>
    <t>MMA Light  MJ -45 KG</t>
  </si>
  <si>
    <t>MMA Light  MJ -50 KG</t>
  </si>
  <si>
    <t>MMA Light  MJ -55 KG</t>
  </si>
  <si>
    <t>MMA Light  MJ -60 KG</t>
  </si>
  <si>
    <t>MMA Light  MJ -65 KG</t>
  </si>
  <si>
    <t>MMA Light  MJ -70 KG</t>
  </si>
  <si>
    <t>MMA Light  MJ +70 KG</t>
  </si>
  <si>
    <t>R.Selfdefense  MY Colorbelt</t>
  </si>
  <si>
    <t>C.Selfdefense  MY Blackbelt</t>
  </si>
  <si>
    <t>Hardstyle  MJ White-Green</t>
  </si>
  <si>
    <t>Hardstyle  MJ Blue-Black</t>
  </si>
  <si>
    <t>Karate Kata  MJ White-Green</t>
  </si>
  <si>
    <t>Karate Kata  MJ Blue-Black</t>
  </si>
  <si>
    <t>Softstyle  MJ Colorbelt</t>
  </si>
  <si>
    <t>Softstyle  MJ Blackbelt</t>
  </si>
  <si>
    <t>Korean Style  MJ Colorbelt</t>
  </si>
  <si>
    <t>Korean Style  MJ Blackbelt</t>
  </si>
  <si>
    <t>Non Traditonal  MJ Colorbelt</t>
  </si>
  <si>
    <t>Non Traditonal  MJ Blackbelt</t>
  </si>
  <si>
    <t>NT Weapon  MJ All Belts</t>
  </si>
  <si>
    <t>Chin.Weapon  MJ All Belts</t>
  </si>
  <si>
    <t>Jap.Weapon  MJ All Belts</t>
  </si>
  <si>
    <t>Freestyle  MJ All Belts</t>
  </si>
  <si>
    <t>Weapon Music  MJ All Belts</t>
  </si>
  <si>
    <t>Inclusion  MJ All Belts</t>
  </si>
  <si>
    <t>Breaking  MY All Belts</t>
  </si>
  <si>
    <t>Pointfighting  FJ -40 KG</t>
  </si>
  <si>
    <t>Pointfighting  FJ -45 KG</t>
  </si>
  <si>
    <t>Pointfighting  FJ -50 KG</t>
  </si>
  <si>
    <t>Pointfighting  FJ -55 KG</t>
  </si>
  <si>
    <t>Pointfighting  FJ -60 KG</t>
  </si>
  <si>
    <t>Pointfighting  FJ -65 KG</t>
  </si>
  <si>
    <t xml:space="preserve">Pointfighting  FJ +65 KG </t>
  </si>
  <si>
    <t>Lightcontact  FJ -40 KG</t>
  </si>
  <si>
    <t>Lightcontact  FJ -45 KG</t>
  </si>
  <si>
    <t>Lightcontact  FJ -50 KG</t>
  </si>
  <si>
    <t>Lightcontact  FJ -55 KG</t>
  </si>
  <si>
    <t>Lightcontact  FJ -60 KG</t>
  </si>
  <si>
    <t>Lightcontact  FJ -65 KG</t>
  </si>
  <si>
    <t xml:space="preserve">Lightcontact  FJ +65 KG </t>
  </si>
  <si>
    <t>Kicklight  FJ -40 KG</t>
  </si>
  <si>
    <t>Kicklight  FJ -45 KG</t>
  </si>
  <si>
    <t>Kicklight  FJ -50 KG</t>
  </si>
  <si>
    <t>Kicklight  FJ -55 KG</t>
  </si>
  <si>
    <t>Kicklight  FJ -60 KG</t>
  </si>
  <si>
    <t>Kicklight  FJ -65 KG</t>
  </si>
  <si>
    <t xml:space="preserve">Kicklight  FJ +65 KG </t>
  </si>
  <si>
    <t>Karate Kumite  FJ -40 KG</t>
  </si>
  <si>
    <t>Karate Kumite  FJ -45 KG</t>
  </si>
  <si>
    <t>Karate Kumite  FJ -50 KG</t>
  </si>
  <si>
    <t>Karate Kumite  FJ -55 KG</t>
  </si>
  <si>
    <t>Karate Kumite  FJ -60 KG</t>
  </si>
  <si>
    <t>Karate Kumite  FJ -65 KG</t>
  </si>
  <si>
    <t xml:space="preserve">Karate Kumite  FJ +65 KG </t>
  </si>
  <si>
    <t>Grappling  FJ -40 KG</t>
  </si>
  <si>
    <t>Grappling  FJ -45 KG</t>
  </si>
  <si>
    <t>Grappling  FJ -50 KG</t>
  </si>
  <si>
    <t>Grappling  FJ -55 KG</t>
  </si>
  <si>
    <t>Grappling  FJ -60 KG</t>
  </si>
  <si>
    <t>Grappling  FJ -65 KG</t>
  </si>
  <si>
    <t xml:space="preserve">Grappling  FJ +65 KG </t>
  </si>
  <si>
    <t>MMA Light  FJ -40 KG</t>
  </si>
  <si>
    <t>MMA Light  FJ -45 KG</t>
  </si>
  <si>
    <t>MMA Light  FJ -50 KG</t>
  </si>
  <si>
    <t>MMA Light  FJ -55 KG</t>
  </si>
  <si>
    <t>MMA Light  FJ -60 KG</t>
  </si>
  <si>
    <t>MMA Light  FJ -65 KG</t>
  </si>
  <si>
    <t xml:space="preserve">MMA Light  FJ +65 KG </t>
  </si>
  <si>
    <t>R.Selfdefense  FY Colorbelt</t>
  </si>
  <si>
    <t>R.Selfdefense  FY Blackbelt</t>
  </si>
  <si>
    <t>C.Selfdefense  FY Colorbelt</t>
  </si>
  <si>
    <t>C.Selfdefense  FY Blackbelt</t>
  </si>
  <si>
    <t>Hardstyle  FJ White-Green</t>
  </si>
  <si>
    <t>Hardstyle  FJ Blue-Black</t>
  </si>
  <si>
    <t>Karate Kata  FJ White-Green</t>
  </si>
  <si>
    <t>Karate Kata  FJ Blue-Black</t>
  </si>
  <si>
    <t>Softstyle  FJ Colorbelt</t>
  </si>
  <si>
    <t>Softstyle  FJ Blackbelt</t>
  </si>
  <si>
    <t>Korean Style  FJ Colorbelt</t>
  </si>
  <si>
    <t>Korean Style  FJ Blackbelt</t>
  </si>
  <si>
    <t>Non Traditonal  FJ Colorbelt</t>
  </si>
  <si>
    <t>Non Traditonal  FJ Blackbelt</t>
  </si>
  <si>
    <t>NT Weapon  FJ All Belts</t>
  </si>
  <si>
    <t>Chin.Weapon  FJ All Belts</t>
  </si>
  <si>
    <t>Jap.Weapon  FJ All Belts</t>
  </si>
  <si>
    <t>Freestyle  FJ All Belts</t>
  </si>
  <si>
    <t>Weapon Music  FJ All Belts</t>
  </si>
  <si>
    <t>Inclusion  FJ All Belts</t>
  </si>
  <si>
    <t>Breaking  FY All Belts</t>
  </si>
  <si>
    <t>Pointfighting  MC -45 KG</t>
  </si>
  <si>
    <t>Pointfighting  MC -50 KG</t>
  </si>
  <si>
    <t>Pointfighting  MC -55 KG</t>
  </si>
  <si>
    <t>Pointfighting  MC -60 KG</t>
  </si>
  <si>
    <t>Pointfighting  MC -65 KG</t>
  </si>
  <si>
    <t>Pointfighting  MC -70 KG</t>
  </si>
  <si>
    <t>Pointfighting  MC -75 KG</t>
  </si>
  <si>
    <t>Pointfighting  MC -80 KG</t>
  </si>
  <si>
    <t>Pointfighting  MC +80 KG</t>
  </si>
  <si>
    <t>Lightcontact  MC -45 KG</t>
  </si>
  <si>
    <t>Lightcontact  MC -50 KG</t>
  </si>
  <si>
    <t>Lightcontact  MC -55 KG</t>
  </si>
  <si>
    <t>Lightcontact  MC -60 KG</t>
  </si>
  <si>
    <t>Lightcontact  MC -65 KG</t>
  </si>
  <si>
    <t>Lightcontact  MC -70 KG</t>
  </si>
  <si>
    <t>Lightcontact  MC -75 KG</t>
  </si>
  <si>
    <t>Lightcontact  MC -80 KG</t>
  </si>
  <si>
    <t>Lightcontact  MC +80 KG</t>
  </si>
  <si>
    <t>Kicklight  MC -45 KG</t>
  </si>
  <si>
    <t>Kicklight  MC -50 KG</t>
  </si>
  <si>
    <t>Kicklight  MC -55 KG</t>
  </si>
  <si>
    <t>Kicklight  MC -60 KG</t>
  </si>
  <si>
    <t>Kicklight  MC -65 KG</t>
  </si>
  <si>
    <t>Kicklight  MC -70 KG</t>
  </si>
  <si>
    <t>Kicklight  MC -75 KG</t>
  </si>
  <si>
    <t>Kicklight  MC -80 KG</t>
  </si>
  <si>
    <t>Kicklight  MC +80 KG</t>
  </si>
  <si>
    <t>Karate Kumite  MC -45 KG</t>
  </si>
  <si>
    <t>Karate Kumite  MC -50 KG</t>
  </si>
  <si>
    <t>Karate Kumite  MC -55 KG</t>
  </si>
  <si>
    <t>Karate Kumite  MC -60 KG</t>
  </si>
  <si>
    <t>Karate Kumite  MC -65 KG</t>
  </si>
  <si>
    <t>Karate Kumite  MC -70 KG</t>
  </si>
  <si>
    <t>Karate Kumite  MC -75 KG</t>
  </si>
  <si>
    <t>Karate Kumite  MC -80 KG</t>
  </si>
  <si>
    <t>Karate Kumite  MC +80 KG</t>
  </si>
  <si>
    <t>Grappling  MC -45 KG</t>
  </si>
  <si>
    <t>Grappling  MC -50 KG</t>
  </si>
  <si>
    <t>Grappling  MC -55 KG</t>
  </si>
  <si>
    <t>Grappling  MC -60 KG</t>
  </si>
  <si>
    <t>Grappling  MC -65 KG</t>
  </si>
  <si>
    <t>Grappling  MC -70 KG</t>
  </si>
  <si>
    <t>Grappling  MC -75 KG</t>
  </si>
  <si>
    <t>Grappling  MC -80 KG</t>
  </si>
  <si>
    <t>Grappling  MC +80 KG</t>
  </si>
  <si>
    <t>MMA Light  MC -45 KG</t>
  </si>
  <si>
    <t>MMA Light  MC -50 KG</t>
  </si>
  <si>
    <t>MMA Light  MC -55 KG</t>
  </si>
  <si>
    <t>MMA Light  MC -60 KG</t>
  </si>
  <si>
    <t>MMA Light  MC -65 KG</t>
  </si>
  <si>
    <t>MMA Light  MC -70 KG</t>
  </si>
  <si>
    <t>MMA Light  MC -75 KG</t>
  </si>
  <si>
    <t>MMA Light  MC -80 KG</t>
  </si>
  <si>
    <t>MMA Light  MC +80 KG</t>
  </si>
  <si>
    <t>R.Selfdefense  MY Blackbelt</t>
  </si>
  <si>
    <t>C.Selfdefense  MY Colorbelt</t>
  </si>
  <si>
    <t>Hardstyle  MC White-Green</t>
  </si>
  <si>
    <t>Hardstyle  MC Blue-Black</t>
  </si>
  <si>
    <t>Karate Kata  MC White-Green</t>
  </si>
  <si>
    <t>Karate Kata  MC Blue-Black</t>
  </si>
  <si>
    <t>Softstyle  MC Colorbelt</t>
  </si>
  <si>
    <t>Softstyle  MC Blackbelt</t>
  </si>
  <si>
    <t>Korean Style  MC Colorbelt</t>
  </si>
  <si>
    <t>Korean Style  MC Blackbelt</t>
  </si>
  <si>
    <t>Non Traditonal  MC Colorbelt</t>
  </si>
  <si>
    <t>Non Traditonal  MC Blackbelt</t>
  </si>
  <si>
    <t>NT Weapon  MC All Belts</t>
  </si>
  <si>
    <t>Chin.Weapon  MC All Belts</t>
  </si>
  <si>
    <t>Jap.Weapon  MC All Belts</t>
  </si>
  <si>
    <t>Freestyle  MC All Belts</t>
  </si>
  <si>
    <t>Weapon Music  MC All Belts</t>
  </si>
  <si>
    <t>Inclusion  MC All Belts</t>
  </si>
  <si>
    <t>Fullcontact  MC -45 KG</t>
  </si>
  <si>
    <t>Fullcontact  MC -50 KG</t>
  </si>
  <si>
    <t>Fullcontact  MC -55 KG</t>
  </si>
  <si>
    <t>Fullcontact  MC -60 KG</t>
  </si>
  <si>
    <t>Fullcontact  MC -65 KG</t>
  </si>
  <si>
    <t>Fullcontact  MC -70 KG</t>
  </si>
  <si>
    <t>Fullcontact  MC -75 KG</t>
  </si>
  <si>
    <t>Fullcontact  MC -80 KG</t>
  </si>
  <si>
    <t>Fullcontact  MC +80 KG</t>
  </si>
  <si>
    <t>K1-Kickboxing  MC -45 KG</t>
  </si>
  <si>
    <t>K1-Kickboxing  MC -50 KG</t>
  </si>
  <si>
    <t>K1-Kickboxing  MC -55 KG</t>
  </si>
  <si>
    <t>K1-Kickboxing  MC -60 KG</t>
  </si>
  <si>
    <t>K1-Kickboxing  MC -65 KG</t>
  </si>
  <si>
    <t>K1-Kickboxing  MC -70 KG</t>
  </si>
  <si>
    <t>K1-Kickboxing  MC -75 KG</t>
  </si>
  <si>
    <t>K1-Kickboxing  MC -80 KG</t>
  </si>
  <si>
    <t>K1-Kickboxing  MC +80 KG</t>
  </si>
  <si>
    <t>Orient. Boxing  MC -45 KG</t>
  </si>
  <si>
    <t>Orient. Boxing  MC -50 KG</t>
  </si>
  <si>
    <t>Orient. Boxing  MC -55 KG</t>
  </si>
  <si>
    <t>Orient. Boxing  MC -60 KG</t>
  </si>
  <si>
    <t>Orient. Boxing  MC -65 KG</t>
  </si>
  <si>
    <t>Orient. Boxing  MC -70 KG</t>
  </si>
  <si>
    <t>Orient. Boxing  MC -75 KG</t>
  </si>
  <si>
    <t>Orient. Boxing  MC -80 KG</t>
  </si>
  <si>
    <t>Orient. Boxing  MC +80 KG</t>
  </si>
  <si>
    <t>Thaiboxing  MC -45 KG</t>
  </si>
  <si>
    <t>Thaiboxing  MC -50 KG</t>
  </si>
  <si>
    <t>Thaiboxing  MC -55 KG</t>
  </si>
  <si>
    <t>Thaiboxing  MC -60 KG</t>
  </si>
  <si>
    <t>Thaiboxing  MC -65 KG</t>
  </si>
  <si>
    <t>Thaiboxing  MC -70 KG</t>
  </si>
  <si>
    <t>Thaiboxing  MC -75 KG</t>
  </si>
  <si>
    <t>Thaiboxing  MC -80 KG</t>
  </si>
  <si>
    <t>Thaiboxing  MC +80 KG</t>
  </si>
  <si>
    <t>Grand Champion  Male Pointfighting</t>
  </si>
  <si>
    <t>Grand Champion  Male Forms</t>
  </si>
  <si>
    <t>Pointfighting  FC -45 KG</t>
  </si>
  <si>
    <t>Pointfighting  FC -50 KG</t>
  </si>
  <si>
    <t>Pointfighting  FC -55 KG</t>
  </si>
  <si>
    <t>Pointfighting  FC -60 KG</t>
  </si>
  <si>
    <t>Pointfighting  FC -65 KG</t>
  </si>
  <si>
    <t>Pointfighting  FC -70 KG</t>
  </si>
  <si>
    <t>Pointfighting  FC +70 KG</t>
  </si>
  <si>
    <t>Lightcontact  FC -55 KG</t>
  </si>
  <si>
    <t>Lightcontact  FC -60 KG</t>
  </si>
  <si>
    <t>Lightcontact  FC -65 KG</t>
  </si>
  <si>
    <t>Lightcontact  FC -70 KG</t>
  </si>
  <si>
    <t>Lightcontact  FC +70 KG</t>
  </si>
  <si>
    <t>Lightcontact  FC -45 KG</t>
  </si>
  <si>
    <t>Lightcontact  FC -50 KG</t>
  </si>
  <si>
    <t>Kicklight  FC -65 KG</t>
  </si>
  <si>
    <t>Kicklight  FC -70 KG</t>
  </si>
  <si>
    <t>Kicklight  FC +70 KG</t>
  </si>
  <si>
    <t>Kicklight  FC -45 KG</t>
  </si>
  <si>
    <t>Kicklight  FC -50 KG</t>
  </si>
  <si>
    <t>Kicklight  FC -55 KG</t>
  </si>
  <si>
    <t>Kicklight  FC -60 KG</t>
  </si>
  <si>
    <t>Karate Kumite  FC +70 KG</t>
  </si>
  <si>
    <t>Karate Kumite  FC -45 KG</t>
  </si>
  <si>
    <t>Karate Kumite  FC -50 KG</t>
  </si>
  <si>
    <t>Karate Kumite  FC -55 KG</t>
  </si>
  <si>
    <t>Karate Kumite  FC -60 KG</t>
  </si>
  <si>
    <t>Karate Kumite  FC -65 KG</t>
  </si>
  <si>
    <t>Karate Kumite  FC -70 KG</t>
  </si>
  <si>
    <t>Grappling  FC -50 KG</t>
  </si>
  <si>
    <t>Grappling  FC -55 KG</t>
  </si>
  <si>
    <t>Grappling  FC -60 KG</t>
  </si>
  <si>
    <t>Grappling  FC -65 KG</t>
  </si>
  <si>
    <t>Grappling  FC -70 KG</t>
  </si>
  <si>
    <t>Grappling  FC +70 KG</t>
  </si>
  <si>
    <t>Hardstyle  FC White-Green</t>
  </si>
  <si>
    <t>Hardstyle  FC Blue-Black</t>
  </si>
  <si>
    <t>Karate Kata  FC White-Green</t>
  </si>
  <si>
    <t>Karate Kata  FC Blue-Black</t>
  </si>
  <si>
    <t>Softstyle  FC Colorbelt</t>
  </si>
  <si>
    <t>Softstyle  FC Blackbelt</t>
  </si>
  <si>
    <t>Korean Style  FC Colorbelt</t>
  </si>
  <si>
    <t>Korean Style  FC Blackbelt</t>
  </si>
  <si>
    <t>Non Traditonal  FC Colorbelt</t>
  </si>
  <si>
    <t>Non Traditonal  FC Blackbelt</t>
  </si>
  <si>
    <t>NT Weapon  FC All Belts</t>
  </si>
  <si>
    <t>Chin.Weapon  FC All Belts</t>
  </si>
  <si>
    <t>Jap.Weapon  FC All Belts</t>
  </si>
  <si>
    <t>Freestyle  FC All Belts</t>
  </si>
  <si>
    <t>Weapon Music  FC All Belts</t>
  </si>
  <si>
    <t>Inclusion  FC All Belts</t>
  </si>
  <si>
    <t>Fullcontact  FC -45 KG</t>
  </si>
  <si>
    <t>Fullcontact  FC -50 KG</t>
  </si>
  <si>
    <t>Fullcontact  FC -55 KG</t>
  </si>
  <si>
    <t>Fullcontact  FC -60 KG</t>
  </si>
  <si>
    <t>Fullcontact  FC -65 KG</t>
  </si>
  <si>
    <t>Fullcontact  FC -70 KG</t>
  </si>
  <si>
    <t>Fullcontact  FC +70 KG</t>
  </si>
  <si>
    <t>K1-Kickboxing  FC -45 KG</t>
  </si>
  <si>
    <t>K1-Kickboxing  FC -50 KG</t>
  </si>
  <si>
    <t>K1-Kickboxing  FC -55 KG</t>
  </si>
  <si>
    <t>K1-Kickboxing  FC -60 KG</t>
  </si>
  <si>
    <t>K1-Kickboxing  FC -65 KG</t>
  </si>
  <si>
    <t>K1-Kickboxing  FC -70 KG</t>
  </si>
  <si>
    <t>K1-Kickboxing  FC +70 KG</t>
  </si>
  <si>
    <t>Orient. Boxing  FC -45 KG</t>
  </si>
  <si>
    <t>Orient. Boxing  FC -50 KG</t>
  </si>
  <si>
    <t>Orient. Boxing  FC -55 KG</t>
  </si>
  <si>
    <t>Orient. Boxing  FC -60 KG</t>
  </si>
  <si>
    <t>Orient. Boxing  FC -65 KG</t>
  </si>
  <si>
    <t>Orient. Boxing  FC -70 KG</t>
  </si>
  <si>
    <t>Orient. Boxing  FC +70 KG</t>
  </si>
  <si>
    <t>Thaiboxing  FC -45 KG</t>
  </si>
  <si>
    <t>Thaiboxing  FC -50 KG</t>
  </si>
  <si>
    <t>Thaiboxing  FC -55 KG</t>
  </si>
  <si>
    <t>Thaiboxing  FC -60 KG</t>
  </si>
  <si>
    <t>Thaiboxing  FC -65 KG</t>
  </si>
  <si>
    <t>Thaiboxing  FC -70 KG</t>
  </si>
  <si>
    <t>Thaiboxing  FC +70 KG</t>
  </si>
  <si>
    <t>Grand Champion  Fem. Pointfighting</t>
  </si>
  <si>
    <t>Grand Champion  Female Forms</t>
  </si>
  <si>
    <t>Pointfighting  MA -60 KG</t>
  </si>
  <si>
    <t>Pointfighting  MA -65 KG</t>
  </si>
  <si>
    <t>Pointfighting  MA -70 KG</t>
  </si>
  <si>
    <t>Pointfighting  MA -75 KG</t>
  </si>
  <si>
    <t>Pointfighting  MA -80 KG</t>
  </si>
  <si>
    <t>Pointfighting  MA -85 KG</t>
  </si>
  <si>
    <t>Pointfighting  MA -90 KG</t>
  </si>
  <si>
    <t>Pointfighting  MA +90 KG</t>
  </si>
  <si>
    <t>Lightcontact  MA -60 KG</t>
  </si>
  <si>
    <t>Lightcontact  MA -65 KG</t>
  </si>
  <si>
    <t>Lightcontact  MA -70 KG</t>
  </si>
  <si>
    <t>Lightcontact  MA -75 KG</t>
  </si>
  <si>
    <t>Lightcontact  MA -80 KG</t>
  </si>
  <si>
    <t>Lightcontact  MA -85 KG</t>
  </si>
  <si>
    <t>Lightcontact  MA -90 KG</t>
  </si>
  <si>
    <t>Lightcontact  MA +90 KG</t>
  </si>
  <si>
    <t>Kicklight  MA -60 KG</t>
  </si>
  <si>
    <t>Kicklight  MA -65 KG</t>
  </si>
  <si>
    <t>Kicklight  MA -70 KG</t>
  </si>
  <si>
    <t>Kicklight  MA -75 KG</t>
  </si>
  <si>
    <t>Kicklight  MA -80 KG</t>
  </si>
  <si>
    <t>Kicklight  MA -85 KG</t>
  </si>
  <si>
    <t>Kicklight  MA -90 KG</t>
  </si>
  <si>
    <t>Kicklight  MA +90 KG</t>
  </si>
  <si>
    <t>Karate Kumite  MA -60 KG</t>
  </si>
  <si>
    <t>Karate Kumite  MA -65 KG</t>
  </si>
  <si>
    <t>Karate Kumite  MA -70 KG</t>
  </si>
  <si>
    <t>Karate Kumite  MA -75 KG</t>
  </si>
  <si>
    <t>Karate Kumite  MA -80 KG</t>
  </si>
  <si>
    <t>Karate Kumite  MA -85 KG</t>
  </si>
  <si>
    <t>Karate Kumite  MA -90 KG</t>
  </si>
  <si>
    <t>Karate Kumite  MA +90 KG</t>
  </si>
  <si>
    <t>Grappling  MA -60 KG</t>
  </si>
  <si>
    <t>Grappling  MA -65 KG</t>
  </si>
  <si>
    <t>Grappling  MA -70 KG</t>
  </si>
  <si>
    <t>Grappling  MA -75 KG</t>
  </si>
  <si>
    <t>Grappling  MA -80 KG</t>
  </si>
  <si>
    <t>Grappling  MA -85 KG</t>
  </si>
  <si>
    <t>Grappling  MA -90 KG</t>
  </si>
  <si>
    <t>Grappling  MA +90 KG</t>
  </si>
  <si>
    <t>MMA Light  MA -60 KG</t>
  </si>
  <si>
    <t>MMA Light  MA -65 KG</t>
  </si>
  <si>
    <t>MMA Light  MA -70 KG</t>
  </si>
  <si>
    <t>MMA Light  MA -75 KG</t>
  </si>
  <si>
    <t>MMA Light  MA -80 KG</t>
  </si>
  <si>
    <t>MMA Light  MA -85 KG</t>
  </si>
  <si>
    <t>MMA Light  MA -90 KG</t>
  </si>
  <si>
    <t>MMA Light  MA +90 KG</t>
  </si>
  <si>
    <t>R.Selfdefense  MA Colorbelt</t>
  </si>
  <si>
    <t>C.Selfdefense  MA Blackbelt</t>
  </si>
  <si>
    <t>R.Selfdefense  MA Blackbelt</t>
  </si>
  <si>
    <t>C.Selfdefense  MA Colorbelt</t>
  </si>
  <si>
    <t>Hardstyle  MA White-Green</t>
  </si>
  <si>
    <t>Hardstyle  MA Blue-Black</t>
  </si>
  <si>
    <t>Karate Kata  MA White-Green</t>
  </si>
  <si>
    <t>Karate Kata  MA Blue-Black</t>
  </si>
  <si>
    <t>Softstyle  MA Colorbelt</t>
  </si>
  <si>
    <t>Softstyle  MA Blackbelt</t>
  </si>
  <si>
    <t>Korean Style  MA Colorbelt</t>
  </si>
  <si>
    <t>Korean Style  MA Blackbelt</t>
  </si>
  <si>
    <t>Non Traditonal  MA Colorbelt</t>
  </si>
  <si>
    <t>Non Traditonal  MA Blackbelt</t>
  </si>
  <si>
    <t>NT Weapon  MA All Belts</t>
  </si>
  <si>
    <t>Chin.Weapon  MA All Belts</t>
  </si>
  <si>
    <t>Jap.Weapon  MA All Belts</t>
  </si>
  <si>
    <t>Freestyle  MA All Belts</t>
  </si>
  <si>
    <t>Weapon Music  MA All Belts</t>
  </si>
  <si>
    <t>Inclusion  MA All Belts</t>
  </si>
  <si>
    <t>Breaking  MS All Belts</t>
  </si>
  <si>
    <t>Fullcontact  MA -60 KG</t>
  </si>
  <si>
    <t>Fullcontact  MA -65 KG</t>
  </si>
  <si>
    <t>Fullcontact  MA -70 KG</t>
  </si>
  <si>
    <t>Fullcontact  MA -75 KG</t>
  </si>
  <si>
    <t>Fullcontact  MA -80 KG</t>
  </si>
  <si>
    <t>Fullcontact  MA -85 KG</t>
  </si>
  <si>
    <t>Fullcontact  MA -90 KG</t>
  </si>
  <si>
    <t>Fullcontact  MA +90 KG</t>
  </si>
  <si>
    <t>K1-Kickboxing  MA -60 KG</t>
  </si>
  <si>
    <t>K1-Kickboxing  MA -65 KG</t>
  </si>
  <si>
    <t>K1-Kickboxing  MA -70 KG</t>
  </si>
  <si>
    <t>K1-Kickboxing  MA -75 KG</t>
  </si>
  <si>
    <t>K1-Kickboxing  MA -80 KG</t>
  </si>
  <si>
    <t>K1-Kickboxing  MA -85 KG</t>
  </si>
  <si>
    <t>K1-Kickboxing  MA -90 KG</t>
  </si>
  <si>
    <t>K1-Kickboxing  MA +90 KG</t>
  </si>
  <si>
    <t>Orient. Boxing  MA -60 KG</t>
  </si>
  <si>
    <t>Orient. Boxing  MA -65 KG</t>
  </si>
  <si>
    <t>Orient. Boxing  MA -70 KG</t>
  </si>
  <si>
    <t>Orient. Boxing  MA -75 KG</t>
  </si>
  <si>
    <t>Orient. Boxing  MA -80 KG</t>
  </si>
  <si>
    <t>Orient. Boxing  MA -85 KG</t>
  </si>
  <si>
    <t>Orient. Boxing  MA -90 KG</t>
  </si>
  <si>
    <t>Orient. Boxing  MA +90 KG</t>
  </si>
  <si>
    <t>Thaiboxing  MA -60 KG</t>
  </si>
  <si>
    <t>Thaiboxing  MA -65 KG</t>
  </si>
  <si>
    <t>Thaiboxing  MA -70 KG</t>
  </si>
  <si>
    <t>Thaiboxing  MA -75 KG</t>
  </si>
  <si>
    <t>Thaiboxing  MA -80 KG</t>
  </si>
  <si>
    <t>Thaiboxing  MA -85 KG</t>
  </si>
  <si>
    <t>Thaiboxing  MA -90 KG</t>
  </si>
  <si>
    <t>Thaiboxing  MA +90 KG</t>
  </si>
  <si>
    <t>Pointfighting  FA -50 KG</t>
  </si>
  <si>
    <t>Pointfighting  FA -55 KG</t>
  </si>
  <si>
    <t>Pointfighting  FA -60 KG</t>
  </si>
  <si>
    <t>Pointfighting  FA -65 KG</t>
  </si>
  <si>
    <t>Pointfighting  FA -70 KG</t>
  </si>
  <si>
    <t>Pointfighting  FA +70 KG</t>
  </si>
  <si>
    <t>Lightcontact  FA -60 KG</t>
  </si>
  <si>
    <t>Lightcontact  FA -65 KG</t>
  </si>
  <si>
    <t>Lightcontact  FA -70 KG</t>
  </si>
  <si>
    <t>Lightcontact  FA +70 KG</t>
  </si>
  <si>
    <t>Lightcontact  FA -50 KG</t>
  </si>
  <si>
    <t>Lightcontact  FA -55 KG</t>
  </si>
  <si>
    <t>Kicklight  FA -70 KG</t>
  </si>
  <si>
    <t>Kicklight  FA +70 KG</t>
  </si>
  <si>
    <t>Kicklight  FA -50 KG</t>
  </si>
  <si>
    <t>Kicklight  FA -55 KG</t>
  </si>
  <si>
    <t>Kicklight  FA -60 KG</t>
  </si>
  <si>
    <t>Kicklight  FA -65 KG</t>
  </si>
  <si>
    <t>Karate Kumite  FA -50 KG</t>
  </si>
  <si>
    <t>Karate Kumite  FA -55 KG</t>
  </si>
  <si>
    <t>Karate Kumite  FA -60 KG</t>
  </si>
  <si>
    <t>Karate Kumite  FA -65 KG</t>
  </si>
  <si>
    <t>Karate Kumite  FA -70 KG</t>
  </si>
  <si>
    <t>Karate Kumite  FA +70 KG</t>
  </si>
  <si>
    <t>Grappling  FA -55 KG</t>
  </si>
  <si>
    <t>Grappling  FA -60 KG</t>
  </si>
  <si>
    <t>Grappling  FA -65 KG</t>
  </si>
  <si>
    <t>Grappling  FA -70 KG</t>
  </si>
  <si>
    <t>Grappling  FA +70 KG</t>
  </si>
  <si>
    <t>R.Selfdefense  FA Colorbelt</t>
  </si>
  <si>
    <t>R.Selfdefense  FA Blackbelt</t>
  </si>
  <si>
    <t>C.Selfdefense  FA Colorbelt</t>
  </si>
  <si>
    <t>C.Selfdefense  FA Blackbelt</t>
  </si>
  <si>
    <t>Hardstyle  FA White-Green</t>
  </si>
  <si>
    <t>Hardstyle  FA Blue-Black</t>
  </si>
  <si>
    <t>Karate Kata  FA White-Green</t>
  </si>
  <si>
    <t>Karate Kata  FA Blue-Black</t>
  </si>
  <si>
    <t>Softstyle  FA Colorbelt</t>
  </si>
  <si>
    <t>Softstyle  FA Blackbelt</t>
  </si>
  <si>
    <t>Korean Style  FA Colorbelt</t>
  </si>
  <si>
    <t>Korean Style  FA Blackbelt</t>
  </si>
  <si>
    <t>Non Traditonal  FA Colorbelt</t>
  </si>
  <si>
    <t>Non Traditonal  FA Blackbelt</t>
  </si>
  <si>
    <t>NT Weapon  FA All Belts</t>
  </si>
  <si>
    <t>Chin.Weapon  FA All Belts</t>
  </si>
  <si>
    <t>Jap.Weapon  FA All Belts</t>
  </si>
  <si>
    <t>Freestyle  FA All Belts</t>
  </si>
  <si>
    <t>Weapon Music  FA All Belts</t>
  </si>
  <si>
    <t>Inclusion  FA All Belts</t>
  </si>
  <si>
    <t>Breaking  FS All Belts</t>
  </si>
  <si>
    <t>Fullcontact  FA -50 KG</t>
  </si>
  <si>
    <t>Fullcontact  FA -55 KG</t>
  </si>
  <si>
    <t>Fullcontact  FA -60 KG</t>
  </si>
  <si>
    <t>Fullcontact  FA -65 KG</t>
  </si>
  <si>
    <t>Fullcontact  FA -70 KG</t>
  </si>
  <si>
    <t>Fullcontact  FA +70 KG</t>
  </si>
  <si>
    <t>K1-Kickboxing  FA -50 KG</t>
  </si>
  <si>
    <t>K1-Kickboxing  FA -55 KG</t>
  </si>
  <si>
    <t>K1-Kickboxing  FA -60 KG</t>
  </si>
  <si>
    <t>K1-Kickboxing  FA -65 KG</t>
  </si>
  <si>
    <t>K1-Kickboxing  FA -70 KG</t>
  </si>
  <si>
    <t>K1-Kickboxing  FA +70 KG</t>
  </si>
  <si>
    <t>Orient. Boxing  FA -50 KG</t>
  </si>
  <si>
    <t>Orient. Boxing  FA -55 KG</t>
  </si>
  <si>
    <t>Orient. Boxing  FA -60 KG</t>
  </si>
  <si>
    <t>Orient. Boxing  FA -65 KG</t>
  </si>
  <si>
    <t>Orient. Boxing  FA -70 KG</t>
  </si>
  <si>
    <t>Orient. Boxing  FA +70 KG</t>
  </si>
  <si>
    <t>Thaiboxing  FA -50 KG</t>
  </si>
  <si>
    <t>Thaiboxing  FA -55 KG</t>
  </si>
  <si>
    <t>Thaiboxing  FA -60 KG</t>
  </si>
  <si>
    <t>Thaiboxing  FA -65 KG</t>
  </si>
  <si>
    <t>Thaiboxing  FA -70 KG</t>
  </si>
  <si>
    <t>Thaiboxing  FA +70 KG</t>
  </si>
  <si>
    <t>Pointfighting  MV -70 KG</t>
  </si>
  <si>
    <t>Pointfighting  MV -80 KG</t>
  </si>
  <si>
    <t>Pointfighting  MV +80 KG</t>
  </si>
  <si>
    <t>Lightcontact  MV -70 KG</t>
  </si>
  <si>
    <t>Lightcontact  MV -80 KG</t>
  </si>
  <si>
    <t>Lightcontact  MV +80 KG</t>
  </si>
  <si>
    <t>Kicklight  MV -70 KG</t>
  </si>
  <si>
    <t>Kicklight  MV -80 KG</t>
  </si>
  <si>
    <t>Kicklight  MV +80 KG</t>
  </si>
  <si>
    <t>Karate Kumite  MV -70 KG</t>
  </si>
  <si>
    <t>Karate Kumite  MV -80 KG</t>
  </si>
  <si>
    <t>Karate Kumite  MV +80 KG</t>
  </si>
  <si>
    <t>Grappling  MV -70 KG</t>
  </si>
  <si>
    <t>Grappling  MV -80 KG</t>
  </si>
  <si>
    <t>Grappling  MV +80 KG</t>
  </si>
  <si>
    <t>MMA Light  MV -70 KG</t>
  </si>
  <si>
    <t>MMA Light  MV -80 KG</t>
  </si>
  <si>
    <t>MMA Light  MV +80 KG</t>
  </si>
  <si>
    <t>R.Selfdefense  MS Colorbelt</t>
  </si>
  <si>
    <t>C.Selfdefense  MS Blackbelt</t>
  </si>
  <si>
    <t>R.Selfdefense  MS Blackbelt</t>
  </si>
  <si>
    <t>C.Selfdefense  MS Colorbelt</t>
  </si>
  <si>
    <t>Hardstyle  MV White-Green</t>
  </si>
  <si>
    <t>Hardstyle  MV Blue-Black</t>
  </si>
  <si>
    <t>Karate Kata  MV White-Green</t>
  </si>
  <si>
    <t>Karate Kata  MV Blue-Black</t>
  </si>
  <si>
    <t>Softstyle  MV Colorbelt</t>
  </si>
  <si>
    <t>Softstyle  MV Blackbelt</t>
  </si>
  <si>
    <t>Korean Style  MV Colorbelt</t>
  </si>
  <si>
    <t>Korean Style  MV Blackbelt</t>
  </si>
  <si>
    <t>Non Traditonal  MV Colorbelt</t>
  </si>
  <si>
    <t>Non Traditonal  MV Blackbelt</t>
  </si>
  <si>
    <t>NT Weapon  MV All Belts</t>
  </si>
  <si>
    <t>Chin.Weapon  MV All Belts</t>
  </si>
  <si>
    <t>Jap.Weapon  MV All Belts</t>
  </si>
  <si>
    <t>Freestyle  MV All Belts</t>
  </si>
  <si>
    <t>Weapon Music  MV All Belts</t>
  </si>
  <si>
    <t>Inclusion  MV All Belts</t>
  </si>
  <si>
    <t>Pointfighting  FV -60 KG</t>
  </si>
  <si>
    <t>Pointfighting  FV -70 KG</t>
  </si>
  <si>
    <t>Pointfighting  FV +70 KG</t>
  </si>
  <si>
    <t>Lightcontact  FV -60 KG</t>
  </si>
  <si>
    <t>Lightcontact  FV -70 KG</t>
  </si>
  <si>
    <t>Lightcontact  FV +70 KG</t>
  </si>
  <si>
    <t>Kicklight  FV -60 KG</t>
  </si>
  <si>
    <t>Kicklight  FV -70 KG</t>
  </si>
  <si>
    <t>Kicklight  FV +70 KG</t>
  </si>
  <si>
    <t>Karate Kumite  FV -60 KG</t>
  </si>
  <si>
    <t>Karate Kumite  FV -70 KG</t>
  </si>
  <si>
    <t>Karate Kumite  FV +70 KG</t>
  </si>
  <si>
    <t>Grappling  FV -60 KG</t>
  </si>
  <si>
    <t>Grappling  FV -70 KG</t>
  </si>
  <si>
    <t>Grappling  FV +70 KG</t>
  </si>
  <si>
    <t>MMA Light  FV -60 KG</t>
  </si>
  <si>
    <t>MMA Light  FV -70 KG</t>
  </si>
  <si>
    <t>MMA Light  FV +70 KG</t>
  </si>
  <si>
    <t>R.Selfdefense  FS Colorbelt</t>
  </si>
  <si>
    <t>C.Selfdefense  FS Blackbelt</t>
  </si>
  <si>
    <t>R.Selfdefense  FS Blackbelt</t>
  </si>
  <si>
    <t>C.Selfdefense  FS Colorbelt</t>
  </si>
  <si>
    <t>Hardstyle  FV White-Green</t>
  </si>
  <si>
    <t>Hardstyle  FV Blue-Black</t>
  </si>
  <si>
    <t>Karate Kata  FV White-Green</t>
  </si>
  <si>
    <t>Karate Kata  FV Blue-Black</t>
  </si>
  <si>
    <t>Softstyle  FV Colorbelt</t>
  </si>
  <si>
    <t>Softstyle  FV Blackbelt</t>
  </si>
  <si>
    <t>Korean Style  FV Colorbelt</t>
  </si>
  <si>
    <t>Korean Style  FV Blackbelt</t>
  </si>
  <si>
    <t>Non Traditonal  FV Colorbelt</t>
  </si>
  <si>
    <t>Non Traditonal  FV Blackbelt</t>
  </si>
  <si>
    <t>NT Weapon  FV All Belts</t>
  </si>
  <si>
    <t>Chin.Weapon  FV All Belts</t>
  </si>
  <si>
    <t>Jap.Weapon  FV All Belts</t>
  </si>
  <si>
    <t>Freestyle  FV All Belts</t>
  </si>
  <si>
    <t>Weapon Music  FV All Belts</t>
  </si>
  <si>
    <t>Inclusion  FV All Belts</t>
  </si>
  <si>
    <t>Pointfighting  MM -70 KG</t>
  </si>
  <si>
    <t>Pointfighting  MM -80 KG</t>
  </si>
  <si>
    <t>Pointfighting  MM +80 KG</t>
  </si>
  <si>
    <t>Lightcontact  MM -70 KG</t>
  </si>
  <si>
    <t>Lightcontact  MM -80 KG</t>
  </si>
  <si>
    <t>Lightcontact  MM +80 KG</t>
  </si>
  <si>
    <t>Kicklight  MM -70 KG</t>
  </si>
  <si>
    <t>Kicklight  MM -80 KG</t>
  </si>
  <si>
    <t>Kicklight  MM +80 KG</t>
  </si>
  <si>
    <t>Karate Kumite  MM -70 KG</t>
  </si>
  <si>
    <t>Karate Kumite  MM -80 KG</t>
  </si>
  <si>
    <t>Karate Kumite  MM +80 KG</t>
  </si>
  <si>
    <t>Grappling  MM -70 KG</t>
  </si>
  <si>
    <t>Grappling  MM -80 KG</t>
  </si>
  <si>
    <t>Grappling  MM +80 KG</t>
  </si>
  <si>
    <t>MMA Light  MM -70 KG</t>
  </si>
  <si>
    <t>MMA Light  MM -80 KG</t>
  </si>
  <si>
    <t>MMA Light  MM +80 KG</t>
  </si>
  <si>
    <t>Hardstyle  MM White-Green</t>
  </si>
  <si>
    <t>Hardstyle  MM Blue-Black</t>
  </si>
  <si>
    <t>Karate Kata  MM White-Green</t>
  </si>
  <si>
    <t>Karate Kata  MM Blue-Black</t>
  </si>
  <si>
    <t>Softstyle  MM Colorbelt</t>
  </si>
  <si>
    <t>Softstyle  MM Blackbelt</t>
  </si>
  <si>
    <t>Korean Style  MM Colorbelt</t>
  </si>
  <si>
    <t>Korean Style  MM Blackbelt</t>
  </si>
  <si>
    <t>Non Traditonal  MM Colorbelt</t>
  </si>
  <si>
    <t>Non Traditonal  MM Blackbelt</t>
  </si>
  <si>
    <t>NT Weapon  MM All Belts</t>
  </si>
  <si>
    <t>Chin.Weapon  MM All Belts</t>
  </si>
  <si>
    <t>Jap.Weapon  MM All Belts</t>
  </si>
  <si>
    <t>Freestyle  MM All Belts</t>
  </si>
  <si>
    <t>Weapon Music  MM All Belts</t>
  </si>
  <si>
    <t>Inclusion  MM All Belts</t>
  </si>
  <si>
    <t>Pointfighting  FM -60 KG</t>
  </si>
  <si>
    <t>Pointfighting  FM -70 KG</t>
  </si>
  <si>
    <t>Pointfighting  FM +70 KG</t>
  </si>
  <si>
    <t>Lightcontact  FM -60 KG</t>
  </si>
  <si>
    <t>Lightcontact  FM -70 KG</t>
  </si>
  <si>
    <t>Lightcontact  FM +70 KG</t>
  </si>
  <si>
    <t>Kicklight  FM -60 KG</t>
  </si>
  <si>
    <t>Kicklight  FM -70 KG</t>
  </si>
  <si>
    <t>Kicklight  FM +70 KG</t>
  </si>
  <si>
    <t>Karate Kumite  FM -60 KG</t>
  </si>
  <si>
    <t>Karate Kumite  FM -70 KG</t>
  </si>
  <si>
    <t>Karate Kumite  FM +70 KG</t>
  </si>
  <si>
    <t>Grappling  FM -60 KG</t>
  </si>
  <si>
    <t>Grappling  FM -70 KG</t>
  </si>
  <si>
    <t>Grappling  FM +70 KG</t>
  </si>
  <si>
    <t>MMA Light  FM -60 KG</t>
  </si>
  <si>
    <t>MMA Light  FM -70 KG</t>
  </si>
  <si>
    <t>MMA Light  FM +70 KG</t>
  </si>
  <si>
    <t>Hardstyle  FM White-Green</t>
  </si>
  <si>
    <t>Hardstyle  FM Blue-Black</t>
  </si>
  <si>
    <t>Karate Kata  FM White-Green</t>
  </si>
  <si>
    <t>Karate Kata  FM Blue-Black</t>
  </si>
  <si>
    <t>Softstyle  FM Colorbelt</t>
  </si>
  <si>
    <t>Softstyle  FM Blackbelt</t>
  </si>
  <si>
    <t>Korean Style  FM Colorbelt</t>
  </si>
  <si>
    <t>Korean Style  FM Blackbelt</t>
  </si>
  <si>
    <t>Non Traditonal  FM Colorbelt</t>
  </si>
  <si>
    <t>Non Traditonal  FM Blackbelt</t>
  </si>
  <si>
    <t>NT Weapon  FM All Belts</t>
  </si>
  <si>
    <t>Chin.Weapon  FM All Belts</t>
  </si>
  <si>
    <t>Jap.Weapon  FM All Belts</t>
  </si>
  <si>
    <t>Freestyle  FM All Belts</t>
  </si>
  <si>
    <t>Weapon Music  FM All Belts</t>
  </si>
  <si>
    <t>Inclusion  FM All Belts</t>
  </si>
  <si>
    <t>Teamfight PF  Kids mixed</t>
  </si>
  <si>
    <t>Teamfight LC  Kids mixed</t>
  </si>
  <si>
    <t>Teamfight KL  Kids mixed</t>
  </si>
  <si>
    <t>Teamfight KK  Kids mixed</t>
  </si>
  <si>
    <t>Tagteam PF  Kids mixed</t>
  </si>
  <si>
    <t>Tagteam LC  Kids mixed</t>
  </si>
  <si>
    <t>Tagteam KL  Kids mixed</t>
  </si>
  <si>
    <t>Tagteam KK  Kids mixed</t>
  </si>
  <si>
    <t>Team Synchron  Kids Empty Hand</t>
  </si>
  <si>
    <t>Team Synchron  Kids Weapons</t>
  </si>
  <si>
    <t>Team Form  Kids Weapons</t>
  </si>
  <si>
    <t>Teamfight PF  Juniors mixed</t>
  </si>
  <si>
    <t>Teamfight LC  Juniors mixed</t>
  </si>
  <si>
    <t>Teamfight KL  Juniors mixed</t>
  </si>
  <si>
    <t>Teamfight KK  Juniors mixed</t>
  </si>
  <si>
    <t>Tagteam PF  Juniors mixed</t>
  </si>
  <si>
    <t>Tagteam LC  Juniors mixed</t>
  </si>
  <si>
    <t>Tagteam KL  Juniors mixed</t>
  </si>
  <si>
    <t>Tagteam KK  Juniors mixed</t>
  </si>
  <si>
    <t>Teamfight PF  Juniors Male</t>
  </si>
  <si>
    <t>Teamfight LC  Juniors Male</t>
  </si>
  <si>
    <t>Teamfight KL  Juniors Male</t>
  </si>
  <si>
    <t>Teamfight KK  Juniors Male</t>
  </si>
  <si>
    <t>Tagteam PF  Juniors Male</t>
  </si>
  <si>
    <t>Tagteam LC  Juniors Male</t>
  </si>
  <si>
    <t>Tagteam KL  Juniors Male</t>
  </si>
  <si>
    <t>Tagteam KK  Juniors Male</t>
  </si>
  <si>
    <t>Teamfight PF  Juniors Female</t>
  </si>
  <si>
    <t>Teamfight LC  Juniors Female</t>
  </si>
  <si>
    <t>Teamfight KL  Juniors Female</t>
  </si>
  <si>
    <t>Teamfight KK  Juniors Female</t>
  </si>
  <si>
    <t>Tagteam PF  Juniors Female</t>
  </si>
  <si>
    <t>Tagteam LC  Juniors Female</t>
  </si>
  <si>
    <t>Tagteam KL  Juniors Female</t>
  </si>
  <si>
    <t>Tagteam KK  Juniors Female</t>
  </si>
  <si>
    <t>Teamfight PF  Seniors mixed</t>
  </si>
  <si>
    <t>Teamfight LC  Seniors mixed</t>
  </si>
  <si>
    <t>Teamfight KL  Seniors mixed</t>
  </si>
  <si>
    <t>Teamfight KK  Seniors mixed</t>
  </si>
  <si>
    <t>Tagteam PF  Seniors mixed</t>
  </si>
  <si>
    <t>Tagteam LC  Seniors mixed</t>
  </si>
  <si>
    <t>Tagteam KL  Seniors mixed</t>
  </si>
  <si>
    <t>Tagteam KK  Seniors mixed</t>
  </si>
  <si>
    <t>Teamfight PF  Seniors Male</t>
  </si>
  <si>
    <t>Teamfight LC  Seniors Male</t>
  </si>
  <si>
    <t>Teamfight KL  Seniors Male</t>
  </si>
  <si>
    <t>Teamfight KK  Seniors Male</t>
  </si>
  <si>
    <t>Tagteam PF  Seniors Male</t>
  </si>
  <si>
    <t>Tagteam LC  Seniors Male</t>
  </si>
  <si>
    <t>Tagteam KL  Seniors Male</t>
  </si>
  <si>
    <t>Tagteam KK  Seniors Male</t>
  </si>
  <si>
    <t>Teamfight PF  Seniors Female</t>
  </si>
  <si>
    <t>Teamfight LC  Seniors Female</t>
  </si>
  <si>
    <t>Teamfight KL  Seniors Female</t>
  </si>
  <si>
    <t>Teamfight KK  Seniors Female</t>
  </si>
  <si>
    <t>Tagteam PF  Seniors Female</t>
  </si>
  <si>
    <t>Tagteam LC  Seniors Female</t>
  </si>
  <si>
    <t>Tagteam KL  Seniors Female</t>
  </si>
  <si>
    <t>Tagteam KK  Seniors Female</t>
  </si>
  <si>
    <t>Team Synchron  Sen. Empty Hand</t>
  </si>
  <si>
    <t>Team Synchron  Sen. Weapons</t>
  </si>
  <si>
    <t>AUT</t>
  </si>
  <si>
    <t>Afghanistan</t>
  </si>
  <si>
    <t>AFG</t>
  </si>
  <si>
    <t>Albania</t>
  </si>
  <si>
    <t>ALB</t>
  </si>
  <si>
    <t>Algeria</t>
  </si>
  <si>
    <t>ALG</t>
  </si>
  <si>
    <t>Australia</t>
  </si>
  <si>
    <t>AUS</t>
  </si>
  <si>
    <t>Austria</t>
  </si>
  <si>
    <t>Belgium</t>
  </si>
  <si>
    <t>BEL</t>
  </si>
  <si>
    <t>BIH</t>
  </si>
  <si>
    <t>Brazil</t>
  </si>
  <si>
    <t>BRA</t>
  </si>
  <si>
    <t>Bulgaria</t>
  </si>
  <si>
    <t>BUL</t>
  </si>
  <si>
    <t>Canada</t>
  </si>
  <si>
    <t>CAN</t>
  </si>
  <si>
    <t>China</t>
  </si>
  <si>
    <t>CHN</t>
  </si>
  <si>
    <t>Croatia</t>
  </si>
  <si>
    <t>CRO</t>
  </si>
  <si>
    <t>Cyprus</t>
  </si>
  <si>
    <t>CYP</t>
  </si>
  <si>
    <t>Czech Republic</t>
  </si>
  <si>
    <t>CZE</t>
  </si>
  <si>
    <t>Denmark</t>
  </si>
  <si>
    <t>DEN</t>
  </si>
  <si>
    <t>France</t>
  </si>
  <si>
    <t>FRA</t>
  </si>
  <si>
    <t>Georgia</t>
  </si>
  <si>
    <t>GEO</t>
  </si>
  <si>
    <t>Germany</t>
  </si>
  <si>
    <t>GER</t>
  </si>
  <si>
    <t>Ghana</t>
  </si>
  <si>
    <t>GHA</t>
  </si>
  <si>
    <t>Greece</t>
  </si>
  <si>
    <t>GRE</t>
  </si>
  <si>
    <t>Hungary</t>
  </si>
  <si>
    <t>HUN</t>
  </si>
  <si>
    <t>India</t>
  </si>
  <si>
    <t>IND</t>
  </si>
  <si>
    <t>Iran</t>
  </si>
  <si>
    <t>IRI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</si>
  <si>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</si>
  <si>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</si>
  <si>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</si>
  <si>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</si>
  <si>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</si>
  <si>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</si>
  <si>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</si>
  <si>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</si>
  <si>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</si>
  <si>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</si>
  <si>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</si>
  <si>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</si>
  <si>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Kazakhstan</t>
  </si>
  <si>
    <t>KAZ</t>
  </si>
  <si>
    <t>Lebanon</t>
  </si>
  <si>
    <t>LIB</t>
  </si>
  <si>
    <t>Liechtenstein</t>
  </si>
  <si>
    <t>LIE</t>
  </si>
  <si>
    <t>Luxembourg</t>
  </si>
  <si>
    <t>LUX</t>
  </si>
  <si>
    <t>Mexico</t>
  </si>
  <si>
    <t>MEX</t>
  </si>
  <si>
    <t>Monaco</t>
  </si>
  <si>
    <t>MON</t>
  </si>
  <si>
    <t>Morocco</t>
  </si>
  <si>
    <t>MAR</t>
  </si>
  <si>
    <t>Nepal</t>
  </si>
  <si>
    <t>NEP</t>
  </si>
  <si>
    <t>Netherlands</t>
  </si>
  <si>
    <t>NED</t>
  </si>
  <si>
    <t>New Zealand</t>
  </si>
  <si>
    <t>NZL</t>
  </si>
  <si>
    <t>Norway</t>
  </si>
  <si>
    <t>NOR</t>
  </si>
  <si>
    <t>Pakistan</t>
  </si>
  <si>
    <t>PAK</t>
  </si>
  <si>
    <t>Poland</t>
  </si>
  <si>
    <t>POL</t>
  </si>
  <si>
    <t>Portugal</t>
  </si>
  <si>
    <t>POR</t>
  </si>
  <si>
    <t>Romania</t>
  </si>
  <si>
    <t>ROM</t>
  </si>
  <si>
    <t>RUS</t>
  </si>
  <si>
    <t>San Marino</t>
  </si>
  <si>
    <t>SMR</t>
  </si>
  <si>
    <t>Saudi Arabia</t>
  </si>
  <si>
    <t>KSA</t>
  </si>
  <si>
    <t>Slovakia</t>
  </si>
  <si>
    <t>SVK</t>
  </si>
  <si>
    <t>Slovenia</t>
  </si>
  <si>
    <t>SLO</t>
  </si>
  <si>
    <t>Spain</t>
  </si>
  <si>
    <t>ESP</t>
  </si>
  <si>
    <t>Sweden</t>
  </si>
  <si>
    <t>SWE</t>
  </si>
  <si>
    <t>Switzerland</t>
  </si>
  <si>
    <t>SUI</t>
  </si>
  <si>
    <t>Thailand</t>
  </si>
  <si>
    <t>THA</t>
  </si>
  <si>
    <t>Tunisia</t>
  </si>
  <si>
    <t>TUN</t>
  </si>
  <si>
    <t>Turkey</t>
  </si>
  <si>
    <t>TUR</t>
  </si>
  <si>
    <t>Ukraine</t>
  </si>
  <si>
    <t>UKR</t>
  </si>
  <si>
    <t>United Kingdom</t>
  </si>
  <si>
    <t>GBR</t>
  </si>
  <si>
    <t>USA</t>
  </si>
  <si>
    <t>Northern Ireland</t>
  </si>
  <si>
    <t>Albanien</t>
  </si>
  <si>
    <t>Algerien</t>
  </si>
  <si>
    <t>Australien</t>
  </si>
  <si>
    <t>Belgien</t>
  </si>
  <si>
    <t>Brasilien</t>
  </si>
  <si>
    <t>Bulgarien</t>
  </si>
  <si>
    <t>Dänemark</t>
  </si>
  <si>
    <t>Deutschland</t>
  </si>
  <si>
    <t>Frankreich</t>
  </si>
  <si>
    <t>Griechenland</t>
  </si>
  <si>
    <t>Indien</t>
  </si>
  <si>
    <t>Irak</t>
  </si>
  <si>
    <t>Irland</t>
  </si>
  <si>
    <t>Italien</t>
  </si>
  <si>
    <t>Jamaika</t>
  </si>
  <si>
    <t>Kanada</t>
  </si>
  <si>
    <t>Kasachstan</t>
  </si>
  <si>
    <t>Kroatien</t>
  </si>
  <si>
    <t>Libanon</t>
  </si>
  <si>
    <t>Marokko</t>
  </si>
  <si>
    <t>Mexiko</t>
  </si>
  <si>
    <t>MNE</t>
  </si>
  <si>
    <t>Norwegen</t>
  </si>
  <si>
    <t>Österreich</t>
  </si>
  <si>
    <t>Rumänien</t>
  </si>
  <si>
    <t>Schweden</t>
  </si>
  <si>
    <t>SRB</t>
  </si>
  <si>
    <t>Tschechien</t>
  </si>
  <si>
    <t>Tunesien</t>
  </si>
  <si>
    <t>Ungarn</t>
  </si>
  <si>
    <t>Zypern</t>
  </si>
  <si>
    <t>Italia</t>
  </si>
  <si>
    <t>Disneyland</t>
  </si>
  <si>
    <t>DSY</t>
  </si>
  <si>
    <t xml:space="preserve"> </t>
  </si>
  <si>
    <t>Country_Codes</t>
  </si>
  <si>
    <t>CCo_Country</t>
  </si>
  <si>
    <t>CCo_Code</t>
  </si>
  <si>
    <t>Bosnia/Herzegovina</t>
  </si>
  <si>
    <t>Monte Negro</t>
  </si>
  <si>
    <t>NRI</t>
  </si>
  <si>
    <t>Serbia</t>
  </si>
  <si>
    <t>Exp:</t>
  </si>
  <si>
    <t>Age at Tournament</t>
  </si>
  <si>
    <t>Gender/Geschlecht</t>
  </si>
  <si>
    <t>Kind of Entry</t>
  </si>
  <si>
    <t>Correct age is in your response !</t>
  </si>
  <si>
    <t>Bsp:</t>
  </si>
  <si>
    <t>Female_CadetsRingsport_FCFullcontact_FC-45 KG</t>
  </si>
  <si>
    <t>Female_CadetsRingsport_FCFullcontact_FC-50 KG</t>
  </si>
  <si>
    <t>Female_CadetsRingsport_FCFullcontact_FC-55 KG</t>
  </si>
  <si>
    <t>Female_CadetsRingsport_FCFullcontact_FC-60 KG</t>
  </si>
  <si>
    <t>Female_CadetsRingsport_FCFullcontact_FC-65 KG</t>
  </si>
  <si>
    <t>Female_CadetsRingsport_FCFullcontact_FC-70 KG</t>
  </si>
  <si>
    <t>Female_CadetsRingsport_FCFullcontact_FC+70 KG</t>
  </si>
  <si>
    <t>Female_CadetsRingsport_FCKickboxing_K1_FC-45 KG</t>
  </si>
  <si>
    <t>Female_CadetsRingsport_FCKickboxing_K1_FC-50 KG</t>
  </si>
  <si>
    <t>Female_CadetsRingsport_FCKickboxing_K1_FC-55 KG</t>
  </si>
  <si>
    <t>Female_CadetsRingsport_FCKickboxing_K1_FC-60 KG</t>
  </si>
  <si>
    <t>Female_CadetsRingsport_FCKickboxing_K1_FC-65 KG</t>
  </si>
  <si>
    <t>Female_CadetsRingsport_FCKickboxing_K1_FC-70 KG</t>
  </si>
  <si>
    <t>Female_CadetsRingsport_FCKickboxing_K1_FC+70 KG</t>
  </si>
  <si>
    <t>Female_CadetsRingsport_FCOriental_Boxing_FC-45 KG</t>
  </si>
  <si>
    <t>Female_CadetsRingsport_FCOriental_Boxing_FC-50 KG</t>
  </si>
  <si>
    <t>Female_CadetsRingsport_FCOriental_Boxing_FC-55 KG</t>
  </si>
  <si>
    <t>Female_CadetsRingsport_FCOriental_Boxing_FC-60 KG</t>
  </si>
  <si>
    <t>Female_CadetsRingsport_FCOriental_Boxing_FC-65 KG</t>
  </si>
  <si>
    <t>Female_CadetsRingsport_FCOriental_Boxing_FC-70 KG</t>
  </si>
  <si>
    <t>Female_CadetsRingsport_FCOriental_Boxing_FC+70 KG</t>
  </si>
  <si>
    <t>Female_CadetsRingsport_FCThaiboxing_FC-45 KG</t>
  </si>
  <si>
    <t>Female_CadetsRingsport_FCThaiboxing_FC-50 KG</t>
  </si>
  <si>
    <t>Female_CadetsRingsport_FCThaiboxing_FC-55 KG</t>
  </si>
  <si>
    <t>Female_CadetsRingsport_FCThaiboxing_FC-60 KG</t>
  </si>
  <si>
    <t>Female_CadetsRingsport_FCThaiboxing_FC-65 KG</t>
  </si>
  <si>
    <t>Female_CadetsRingsport_FCThaiboxing_FC-70 KG</t>
  </si>
  <si>
    <t>Female_CadetsRingsport_FCThaiboxing_FC+70 KG</t>
  </si>
  <si>
    <t>Female_CadetsRingsport_FCMMA_Full_FC-45 KG</t>
  </si>
  <si>
    <t>Female_CadetsRingsport_FCMMA_Full_FC-50 KG</t>
  </si>
  <si>
    <t>Female_CadetsRingsport_FCMMA_Full_FC-55 KG</t>
  </si>
  <si>
    <t>Female_CadetsRingsport_FCMMA_Full_FC-60 KG</t>
  </si>
  <si>
    <t>Female_CadetsRingsport_FCMMA_Full_FC-65 KG</t>
  </si>
  <si>
    <t>Female_CadetsRingsport_FCMMA_Full_FC-70 KG</t>
  </si>
  <si>
    <t>Female_CadetsRingsport_FCMMA_Full_FC+70 KG</t>
  </si>
  <si>
    <t>Grappling  FC -45 KG</t>
  </si>
  <si>
    <t>MMA Light  FC -45 KG</t>
  </si>
  <si>
    <t>MMA Light  FC -50 KG</t>
  </si>
  <si>
    <t>MMA Light  FC -55 KG</t>
  </si>
  <si>
    <t>MMA Light  FC -60 KG</t>
  </si>
  <si>
    <t>MMA Light  FC -65 KG</t>
  </si>
  <si>
    <t>MMA Light  FC -70 KG</t>
  </si>
  <si>
    <t>MMA Light  FC +70 KG</t>
  </si>
  <si>
    <t>Grappling  FA -50 KG</t>
  </si>
  <si>
    <t>MMA Light  FA -50 KG</t>
  </si>
  <si>
    <t>MMA Light  FA -55 KG</t>
  </si>
  <si>
    <t>MMA Light  FA -60 KG</t>
  </si>
  <si>
    <t>MMA Light  FA -65 KG</t>
  </si>
  <si>
    <t>MMA Light  FA -70 KG</t>
  </si>
  <si>
    <t>MMA Light  FA +70 KG</t>
  </si>
  <si>
    <t>Female_MastersRingsport_FMFullcontact_FM-60 KG</t>
  </si>
  <si>
    <t>Female_MastersRingsport_FMFullcontact_FM-70 KG</t>
  </si>
  <si>
    <t>Female_MastersRingsport_FMFullcontact_FM+70 KG</t>
  </si>
  <si>
    <t>Female_MastersRingsport_FMKickboxing_K1_FM-60 KG</t>
  </si>
  <si>
    <t>Female_MastersRingsport_FMKickboxing_K1_FM-70 KG</t>
  </si>
  <si>
    <t>Female_MastersRingsport_FMKickboxing_K1_FM+70 KG</t>
  </si>
  <si>
    <t>Female_MastersRingsport_FMOriental_Boxing_FM-60 KG</t>
  </si>
  <si>
    <t>Female_MastersRingsport_FMOriental_Boxing_FM-70 KG</t>
  </si>
  <si>
    <t>Female_MastersRingsport_FMOriental_Boxing_FM+70 KG</t>
  </si>
  <si>
    <t>Female_MastersRingsport_FMThaiboxing_FM-60 KG</t>
  </si>
  <si>
    <t>Female_MastersRingsport_FMThaiboxing_FM-70 KG</t>
  </si>
  <si>
    <t>Female_MastersRingsport_FMThaiboxing_FM+70 KG</t>
  </si>
  <si>
    <t>Female_MastersRingsport_FMMMA_Full_FM-60 KG</t>
  </si>
  <si>
    <t>Female_MastersRingsport_FMMMA_Full_FM-70 KG</t>
  </si>
  <si>
    <t>Female_MastersRingsport_FMMMA_Full_FM+70 KG</t>
  </si>
  <si>
    <t>Dragons_mixedDragons_No_Contact_Dragons-100cm</t>
  </si>
  <si>
    <t>Dragons_mixedDragons_No_Contact_Dragons-120cm</t>
  </si>
  <si>
    <t>Dragons_mixedDragons_No_Contact_Dragons-140cm</t>
  </si>
  <si>
    <t>Dragons_mixedDragons_No_Contact_Dragons+140cm</t>
  </si>
  <si>
    <t>Male_KidsTatami_MKSelfdefense_Real_KAll Belts</t>
  </si>
  <si>
    <t>Male_KidsTatami_MKSelfdefense_Creative_KAll Belts</t>
  </si>
  <si>
    <t>Spalte2</t>
  </si>
  <si>
    <t>Spalte4</t>
  </si>
  <si>
    <t>Spalte5</t>
  </si>
  <si>
    <t>Spalte6</t>
  </si>
  <si>
    <t>Male_MastersRingsport_MMFullcontact_MM-70 KG</t>
  </si>
  <si>
    <t>Male_MastersRingsport_MMFullcontact_MM-80 KG</t>
  </si>
  <si>
    <t>Male_MastersRingsport_MMKickboxing_K1_MM-70 KG</t>
  </si>
  <si>
    <t>Male_MastersRingsport_MMKickboxing_K1_MM-80 KG</t>
  </si>
  <si>
    <t>Male_MastersRingsport_MMOriental_Boxing_MM-70 KG</t>
  </si>
  <si>
    <t>Male_MastersRingsport_MMOriental_Boxing_MM-80 KG</t>
  </si>
  <si>
    <t>Male_MastersRingsport_MMThaiboxing_MM-70 KG</t>
  </si>
  <si>
    <t>Male_MastersRingsport_MMThaiboxing_MM-80 KG</t>
  </si>
  <si>
    <t>Male_MastersRingsport_MMMMA_Full_MM-70 KG</t>
  </si>
  <si>
    <t>Male_MastersRingsport_MMMMA_Full_MM-80 KG</t>
  </si>
  <si>
    <t>Main Competition</t>
  </si>
  <si>
    <t>Female_AdultsTatami_FASelfdefense_Creative_FAColorbelt</t>
  </si>
  <si>
    <t>Female_AdultsTatami_FASelfdefense_Creative_FABlackbelt</t>
  </si>
  <si>
    <t>Female_JuniorsTatami_FJPointfighting_FJ-40 KG</t>
  </si>
  <si>
    <t>Female_JuniorsTatami_FJPointfighting_FJ-45 KG</t>
  </si>
  <si>
    <t>Female_JuniorsTatami_FJPointfighting_FJ-50 KG</t>
  </si>
  <si>
    <t>Female_JuniorsTatami_FJPointfighting_FJ-55 KG</t>
  </si>
  <si>
    <t>Female_JuniorsTatami_FJPointfighting_FJ-60 KG</t>
  </si>
  <si>
    <t>Female_JuniorsTatami_FJPointfighting_FJ-65 KG</t>
  </si>
  <si>
    <t xml:space="preserve">Female_JuniorsTatami_FJPointfighting_FJ+65 KG </t>
  </si>
  <si>
    <t>Female_JuniorsTatami_FJLightcontact_FJ-40 KG</t>
  </si>
  <si>
    <t>Female_JuniorsTatami_FJLightcontact_FJ-45 KG</t>
  </si>
  <si>
    <t>Female_JuniorsTatami_FJLightcontact_FJ-50 KG</t>
  </si>
  <si>
    <t>Female_JuniorsTatami_FJLightcontact_FJ-55 KG</t>
  </si>
  <si>
    <t>Female_JuniorsTatami_FJLightcontact_FJ-60 KG</t>
  </si>
  <si>
    <t>Female_JuniorsTatami_FJLightcontact_FJ-65 KG</t>
  </si>
  <si>
    <t xml:space="preserve">Female_JuniorsTatami_FJLightcontact_FJ+65 KG </t>
  </si>
  <si>
    <t>Female_JuniorsTatami_FJKicklight_FJ-40 KG</t>
  </si>
  <si>
    <t>Female_JuniorsTatami_FJKicklight_FJ-45 KG</t>
  </si>
  <si>
    <t>Female_JuniorsTatami_FJKicklight_FJ-50 KG</t>
  </si>
  <si>
    <t>Female_JuniorsTatami_FJKicklight_FJ-55 KG</t>
  </si>
  <si>
    <t>Female_JuniorsTatami_FJKicklight_FJ-60 KG</t>
  </si>
  <si>
    <t>Female_JuniorsTatami_FJKicklight_FJ-65 KG</t>
  </si>
  <si>
    <t xml:space="preserve">Female_JuniorsTatami_FJKicklight_FJ+65 KG </t>
  </si>
  <si>
    <t>Female_JuniorsTatami_FJKarate_Kumite_FJ-40 KG</t>
  </si>
  <si>
    <t>Female_JuniorsTatami_FJKarate_Kumite_FJ-45 KG</t>
  </si>
  <si>
    <t>Female_JuniorsTatami_FJKarate_Kumite_FJ-50 KG</t>
  </si>
  <si>
    <t>Female_JuniorsTatami_FJKarate_Kumite_FJ-55 KG</t>
  </si>
  <si>
    <t>Female_JuniorsTatami_FJKarate_Kumite_FJ-60 KG</t>
  </si>
  <si>
    <t>Female_JuniorsTatami_FJKarate_Kumite_FJ-65 KG</t>
  </si>
  <si>
    <t xml:space="preserve">Female_JuniorsTatami_FJKarate_Kumite_FJ+65 KG </t>
  </si>
  <si>
    <t>Female_JuniorsTatami_FJGrappling_FJ-40 KG</t>
  </si>
  <si>
    <t>Female_JuniorsTatami_FJGrappling_FJ-45 KG</t>
  </si>
  <si>
    <t>Female_JuniorsTatami_FJGrappling_FJ-50 KG</t>
  </si>
  <si>
    <t>Female_JuniorsTatami_FJGrappling_FJ-55 KG</t>
  </si>
  <si>
    <t>Female_JuniorsTatami_FJGrappling_FJ-60 KG</t>
  </si>
  <si>
    <t>Female_JuniorsTatami_FJGrappling_FJ-65 KG</t>
  </si>
  <si>
    <t xml:space="preserve">Female_JuniorsTatami_FJGrappling_FJ+65 KG </t>
  </si>
  <si>
    <t>Female_JuniorsTatami_FJSelfdefense_Real_FYColorbelt</t>
  </si>
  <si>
    <t>Female_JuniorsTatami_FJSelfdefense_Real_FYBlackbelt</t>
  </si>
  <si>
    <t>Female_JuniorsTatami_FJSelfdefense_Creative_FYColorbelt</t>
  </si>
  <si>
    <t>Female_JuniorsTatami_FJSelfdefense_Creative_FYBlackbelt</t>
  </si>
  <si>
    <t>Weiz Open / Weiz (AUS)</t>
  </si>
  <si>
    <t>Austrian State Championships / Wels (AUT)</t>
  </si>
  <si>
    <t>European Games / San Marino  (SMR)</t>
  </si>
  <si>
    <t>German Martial Arts Games / Teublitz (GER)</t>
  </si>
  <si>
    <t>German Open / Simmern (Ger)</t>
  </si>
  <si>
    <t>Juniorscup / Bregenz (AUT)</t>
  </si>
  <si>
    <t>WORLD MARTIAL ARTS GAMES / Germany</t>
  </si>
  <si>
    <t>World Cup-Bregenz Open / Bregenz AUT</t>
  </si>
  <si>
    <t xml:space="preserve"> / </t>
  </si>
  <si>
    <t>Open Tournament !</t>
  </si>
  <si>
    <t>Normal</t>
  </si>
  <si>
    <t>German</t>
  </si>
  <si>
    <t>WMAG</t>
  </si>
  <si>
    <t>WC</t>
  </si>
  <si>
    <t>Team&amp;GC</t>
  </si>
  <si>
    <t>First</t>
  </si>
  <si>
    <t>Zweitstarts</t>
  </si>
  <si>
    <t>Rumble</t>
  </si>
  <si>
    <t>England</t>
  </si>
  <si>
    <t>Scotland</t>
  </si>
  <si>
    <t>Wales</t>
  </si>
  <si>
    <t>ENG</t>
  </si>
  <si>
    <t>Russia</t>
  </si>
  <si>
    <t>SCT</t>
  </si>
  <si>
    <t>United States of America</t>
  </si>
  <si>
    <t>WLS</t>
  </si>
  <si>
    <t>IRE</t>
  </si>
  <si>
    <t>Bosnien/Herzegowina</t>
  </si>
  <si>
    <t>Nordirland</t>
  </si>
  <si>
    <t>Saudi Arabien</t>
  </si>
  <si>
    <t>Schottland</t>
  </si>
  <si>
    <t>Schweiz</t>
  </si>
  <si>
    <t>Cymru</t>
  </si>
  <si>
    <t>Great Britain</t>
  </si>
  <si>
    <t>Ukrayina</t>
  </si>
  <si>
    <t>Türkiye</t>
  </si>
  <si>
    <t>España</t>
  </si>
  <si>
    <t>Slovenija</t>
  </si>
  <si>
    <t>Slovensko</t>
  </si>
  <si>
    <t>Srbija</t>
  </si>
  <si>
    <t>Rossiya</t>
  </si>
  <si>
    <t>Polska</t>
  </si>
  <si>
    <t>Aotearoa</t>
  </si>
  <si>
    <t>Nederland</t>
  </si>
  <si>
    <t>Lëtzebuerg</t>
  </si>
  <si>
    <t>Disney</t>
  </si>
  <si>
    <t>60,00 €</t>
  </si>
  <si>
    <t>Kids_Run_Tigers</t>
  </si>
  <si>
    <t>Kids_Run_Dragons</t>
  </si>
  <si>
    <t>Kids_Run_Ninjas</t>
  </si>
  <si>
    <t>Kids Run_tigers</t>
  </si>
  <si>
    <t>Tigers_mixedTigers_Kids_Run_Tigers-90cm</t>
  </si>
  <si>
    <t>Tigers_mixedTigers_Kids_Run_Tigers-110cm</t>
  </si>
  <si>
    <t>Tigers_mixedTigers_Kids_Run_Tigers-130cm</t>
  </si>
  <si>
    <t>Tigers_mixedTigers_Kids_Run_Tigers+130cm</t>
  </si>
  <si>
    <t>Dragons_mixedDragons_Kids_Run_Dragons-100cm</t>
  </si>
  <si>
    <t>Dragons_mixedDragons_Kids_Run_Dragons-120cm</t>
  </si>
  <si>
    <t>Dragons_mixedDragons_Kids_Run_Dragons-140cm</t>
  </si>
  <si>
    <t>Dragons_mixedDragons_Kids_Run_Dragons+140cm</t>
  </si>
  <si>
    <t>Ninjas_mixedNinjas_Kids_Run_Ninjas-110cm</t>
  </si>
  <si>
    <t>Ninjas_mixedNinjas_Kids_Run_Ninjas-130cm</t>
  </si>
  <si>
    <t>Ninjas_mixedNinjas_Kids_Run_Ninjas-150cm</t>
  </si>
  <si>
    <t>Ninjas_mixedNinjas_Kids_Run_Ninjas+150cm</t>
  </si>
  <si>
    <t xml:space="preserve">Forms - </t>
  </si>
  <si>
    <t xml:space="preserve">Karate Kumite - </t>
  </si>
  <si>
    <t xml:space="preserve">Breaking - </t>
  </si>
  <si>
    <t xml:space="preserve">Inclusion - </t>
  </si>
  <si>
    <t xml:space="preserve">MMA Light - </t>
  </si>
  <si>
    <t xml:space="preserve">MMA Full - </t>
  </si>
  <si>
    <t xml:space="preserve">Grappling - </t>
  </si>
  <si>
    <t xml:space="preserve">Orient.Boxing - </t>
  </si>
  <si>
    <t xml:space="preserve">K1 Kickboxing - </t>
  </si>
  <si>
    <t xml:space="preserve">Fullcontact - </t>
  </si>
  <si>
    <t xml:space="preserve">Thaiboxing - </t>
  </si>
  <si>
    <t xml:space="preserve">Selfdefense - </t>
  </si>
  <si>
    <t xml:space="preserve">Pointfighting - </t>
  </si>
  <si>
    <t xml:space="preserve">Lightcontact - </t>
  </si>
  <si>
    <t xml:space="preserve">Kicklight - </t>
  </si>
  <si>
    <t xml:space="preserve">Rumble - </t>
  </si>
  <si>
    <t xml:space="preserve">No Contact - </t>
  </si>
  <si>
    <t xml:space="preserve">Kids Run - </t>
  </si>
  <si>
    <t xml:space="preserve">ITF Semicontact - </t>
  </si>
  <si>
    <t xml:space="preserve">ITF Lightcontact - </t>
  </si>
  <si>
    <t xml:space="preserve">Forms - Karate Kumite - Breaking - Inclusion - MMA Light - MMA Full - Grappling - Orient.Boxing - K1 Kickboxing - Fullcontact - Thaiboxing - Selfdefense - Pointfighting - Lightcontact - Kicklight - Rumble - No Contact - Kids Run - ITF Semicontact - ITF Lightcontact - </t>
  </si>
  <si>
    <t>Please select Yes/No</t>
  </si>
  <si>
    <t>Single Starter</t>
  </si>
  <si>
    <t>John</t>
  </si>
  <si>
    <t>Musterman</t>
  </si>
  <si>
    <t>Please note:</t>
  </si>
  <si>
    <t>Underused Categories will be merged.</t>
  </si>
  <si>
    <t xml:space="preserve">Personal Message : </t>
  </si>
  <si>
    <t>WMAC Homepage</t>
  </si>
  <si>
    <t>Please select Tournament/Turnier wählen (klick here)</t>
  </si>
  <si>
    <t>44927</t>
  </si>
  <si>
    <t>Team Registration unten/Below</t>
  </si>
  <si>
    <t>Please pay the collected fee at the "Payment Station" on the tournament</t>
  </si>
  <si>
    <t>Turnier/Event</t>
  </si>
  <si>
    <t>Start Datum/Date</t>
  </si>
  <si>
    <t>HELP / HILFE</t>
  </si>
  <si>
    <t>!!! Fertige Registration speichern und per Mail an kickboxingevent@gmail.com senden / Save the finished registration and send it by mail to kickboxingevent@gmail.com !!!</t>
  </si>
  <si>
    <t>!! Safe and send the finished form to kickboxingevent@gmail.com !!</t>
  </si>
  <si>
    <t>0</t>
  </si>
  <si>
    <t>€</t>
  </si>
  <si>
    <t>Michael</t>
  </si>
  <si>
    <t>Meyers</t>
  </si>
  <si>
    <t>↑ Enter First Name of the competitor</t>
  </si>
  <si>
    <t>↑ Enter Family Name of the competitor</t>
  </si>
  <si>
    <t>↑ Birthday (DD.MM.YYY)  of the competitor</t>
  </si>
  <si>
    <t>↑ select the age category</t>
  </si>
  <si>
    <t>↑ select gender of the competitor</t>
  </si>
  <si>
    <t>↑ select the main category</t>
  </si>
  <si>
    <t>↑ select the division</t>
  </si>
  <si>
    <t>↑ Competitors Grade/Weight</t>
  </si>
  <si>
    <t>↑  Age at Event (automaticly)</t>
  </si>
  <si>
    <t>Enter kind of start for the competitor</t>
  </si>
  <si>
    <t>↑ Geben Sie den Vornamen des Starters ein</t>
  </si>
  <si>
    <t>↑ Geben Sie den Familiennamen des Starters ein</t>
  </si>
  <si>
    <t>↑ Geburtstag (TT.MM.JJJ) des Starters</t>
  </si>
  <si>
    <t>↑ Alter bei Veranstaltung (automatisch)</t>
  </si>
  <si>
    <t>↑ Wähle die Altersklasse</t>
  </si>
  <si>
    <t>↑ Geschlecht des Starters wählen</t>
  </si>
  <si>
    <t>↑ Wähle die Hauptkategorie</t>
  </si>
  <si>
    <t>↑ Wähle die Disziplin</t>
  </si>
  <si>
    <t>↑ Gewicht oder Rang</t>
  </si>
  <si>
    <t>Art des Starts für den Starter</t>
  </si>
  <si>
    <t>↑ Gebührenhöhe</t>
  </si>
  <si>
    <t xml:space="preserve">1) Bitte arbeitet Euch immer von links nach rechts </t>
  </si>
  <si>
    <t>↑ Der Kategoriecode wird automatisch generiert !*</t>
  </si>
  <si>
    <t>2)* Sollte im Feld "Categorycode" kein Code nach Eurer Eingabe stehen liegt ein Fehler vor</t>
  </si>
  <si>
    <t>↓</t>
  </si>
  <si>
    <t>TEAM REGISTRATION ist im unteren Teil des Formulares ! (Zelle B73)</t>
  </si>
  <si>
    <t>TEAM REGISTRATION is in the lower part of the form ! (Cell B73)</t>
  </si>
  <si>
    <t xml:space="preserve">↑ Inserisci il nome dello starter
</t>
  </si>
  <si>
    <t>↑ Inserire il cognome dello starter</t>
  </si>
  <si>
    <t xml:space="preserve">↑ Compleanno (DD. MM.YYY) dello starter
</t>
  </si>
  <si>
    <t>↑ Età all'evento (automatico)</t>
  </si>
  <si>
    <t>↑ Seleziona la fascia d'età</t>
  </si>
  <si>
    <t>↑ Selezionare il sesso dello starter</t>
  </si>
  <si>
    <t>↑ Seleziona la categoria principale</t>
  </si>
  <si>
    <t xml:space="preserve">↑ Scegli la disciplina
</t>
  </si>
  <si>
    <t xml:space="preserve">↑ Peso o rango
</t>
  </si>
  <si>
    <t xml:space="preserve">↑ Il codice della categoria viene generato automaticamente !*
</t>
  </si>
  <si>
    <t xml:space="preserve">Tipo di partenza per l'avviamento
</t>
  </si>
  <si>
    <t xml:space="preserve">↑ Livello delle tasse
</t>
  </si>
  <si>
    <t xml:space="preserve">↑ Zadejte křestní jméno startéru
</t>
  </si>
  <si>
    <t xml:space="preserve">↑ Zadejte příjmení startéra
</t>
  </si>
  <si>
    <t xml:space="preserve">↑ Narozeniny (DD. MM.YYY) startéru
</t>
  </si>
  <si>
    <t xml:space="preserve">↑ Věk na akci (automatický)
</t>
  </si>
  <si>
    <t xml:space="preserve">↑ Vyberte věkovou skupinu
</t>
  </si>
  <si>
    <t xml:space="preserve">↑ Vyberte pohlaví startéru
</t>
  </si>
  <si>
    <t xml:space="preserve">↑ Vyberte hlavní kategorii
</t>
  </si>
  <si>
    <t xml:space="preserve">↑ Vyberte disciplínu
</t>
  </si>
  <si>
    <t xml:space="preserve">↑ Hmotnost nebo hodnost
</t>
  </si>
  <si>
    <t xml:space="preserve">↑ Kód kategorie je generován automaticky !*
</t>
  </si>
  <si>
    <t xml:space="preserve">Typ startu startéru
</t>
  </si>
  <si>
    <t xml:space="preserve">↑ Výše poplatku
</t>
  </si>
  <si>
    <t xml:space="preserve">REGISTRACE TÝMU je ve spodní části formuláře ! (Buňka B73)
</t>
  </si>
  <si>
    <t xml:space="preserve">L'ISCRIZIONE DELLA SQUADRA è nella parte inferiore del modulo! (Cella B73)
</t>
  </si>
  <si>
    <t>↑ Amount of the fees (automatic)</t>
  </si>
  <si>
    <t>Age/Style</t>
  </si>
  <si>
    <t>↑ Alter und Art der Disziplin</t>
  </si>
  <si>
    <t>↑ (Automatic)</t>
  </si>
  <si>
    <t xml:space="preserve">↑ (Automaticky)
</t>
  </si>
  <si>
    <t>↑ (Automatisch)</t>
  </si>
  <si>
    <t>↑ (Automatico)</t>
  </si>
  <si>
    <t xml:space="preserve">↑ Età e tipo di disciplina
</t>
  </si>
  <si>
    <t xml:space="preserve">↑ Nome della squadra (max. 15 lettere)
</t>
  </si>
  <si>
    <t>↑ Name des Teams (max. 15 Buchstaben)</t>
  </si>
  <si>
    <t xml:space="preserve">↑ Název týmu (max. 15 písmen)
</t>
  </si>
  <si>
    <t xml:space="preserve">↑ Name of the team (max. 15 letters)
</t>
  </si>
  <si>
    <t>↑ Wähle Kampf oder Formen</t>
  </si>
  <si>
    <t>↑ Team NR. Z.B. Invictus 1  Invictus 2</t>
  </si>
  <si>
    <t>↑ Team Nr. e.g.: Dragons 1 , Dragons 2</t>
  </si>
  <si>
    <t xml:space="preserve">↑ Nr. di squadra, a.e.: Tigres1 / Tigres2
 2
</t>
  </si>
  <si>
    <t>↑ Číslo týmu, např.: Draci 1, Draci 2</t>
  </si>
  <si>
    <t>↑ Keine Altersprüfung. Anmelder verantwortlich,  für richtiges Alter</t>
  </si>
  <si>
    <t xml:space="preserve">↑ No age verification. Applicant responsible for correct age
</t>
  </si>
  <si>
    <t xml:space="preserve">↑ Choose Combat or Forms
</t>
  </si>
  <si>
    <t>↑ Scegli Combattimento o Forme</t>
  </si>
  <si>
    <t>↑ Leer</t>
  </si>
  <si>
    <t>↑ Empty</t>
  </si>
  <si>
    <t>↑ Leggere</t>
  </si>
  <si>
    <t xml:space="preserve">↑ Číst
</t>
  </si>
  <si>
    <t xml:space="preserve">↑ Age and type of discipline
</t>
  </si>
  <si>
    <t xml:space="preserve">↑ Choose the discipline
</t>
  </si>
  <si>
    <t xml:space="preserve">↑Wähle Disziplin
</t>
  </si>
  <si>
    <t xml:space="preserve">1) Please always work your way from left to right 					
</t>
  </si>
  <si>
    <t xml:space="preserve">2)* If there is no code in the field "Categorycode" after your entry, there is an error					
</t>
  </si>
  <si>
    <t xml:space="preserve">1) Si prega di lavorare sempre da sinistra a destra
</t>
  </si>
  <si>
    <t xml:space="preserve">2)* Se non c'è alcun codice nel campo "Categorycode" dopo l'inserimento, c'è un errore					
</t>
  </si>
  <si>
    <t xml:space="preserve">1) Vždy se prosím propracovávejte zleva doprava
</t>
  </si>
  <si>
    <t xml:space="preserve">2)* Pokud v poli "Categorycode" po zadání není žádný kód, došlo k chybě					
</t>
  </si>
  <si>
    <t>Fragen &amp; Antworten</t>
  </si>
  <si>
    <t>Wie wähle ich das Turnier aus ?</t>
  </si>
  <si>
    <t>Was bedeuted "Inhalt aktivieren" ?</t>
  </si>
  <si>
    <t>Was bedeuten die Kategorien unter dem Turnier ?</t>
  </si>
  <si>
    <t>Ich bin noch kein WMAC Mitglied , will es aber werden. Muss ich Bei Mitgliedschaft  Ja oder Nein wählen ?</t>
  </si>
  <si>
    <t>Meine Nation ist noch nicht im System. Was soll ich tun ?</t>
  </si>
  <si>
    <t xml:space="preserve">Lass das Feld frei und trage deine Nation , unten im Formular, unter "Personal Message ein. Unser Team wird die Nation in Ihr System eingeben. </t>
  </si>
  <si>
    <t>Ich identifiziere mich als Divers. Auf der Anmeldung ist dies aber nicht vorhanden. Was nun ?</t>
  </si>
  <si>
    <t>Um die Excel Tabelle bearbeiten zu können müssen die Inhalte aktiviert werden.</t>
  </si>
  <si>
    <t>Einfach auf "Please select tournament" klicken und Turnier auswählen, mit der Pfeiltaste</t>
  </si>
  <si>
    <t>Diese Kategorien werden auf dem entsprechenden Turnier ausgetragen</t>
  </si>
  <si>
    <t xml:space="preserve">Du wählst einfach "Nein" und kontaktierst uns oder unten im Formular unter "Personal Message" trägst du deinen Mitgliedschaftswunsch ein. </t>
  </si>
  <si>
    <t>Allgemein</t>
  </si>
  <si>
    <t>Team Registration unten/Below (B73)</t>
  </si>
  <si>
    <t>*Back to Registration *  Klick here</t>
  </si>
  <si>
    <t>Category Code is mandatory</t>
  </si>
  <si>
    <t>!!! Wichtig/Important: "Bearbeitung &amp; Inhalte aktivieren" /"Enable content" before editing !!!</t>
  </si>
  <si>
    <t>Ringfighters Los Angeles</t>
  </si>
  <si>
    <t>Punchstr. 56</t>
  </si>
  <si>
    <t>Berlin</t>
  </si>
  <si>
    <t>(+66) 555-69345</t>
  </si>
  <si>
    <t>(only German Open)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</si>
  <si>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</si>
  <si>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</si>
  <si>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</si>
  <si>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</si>
  <si>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</si>
  <si>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</si>
  <si>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</si>
  <si>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</si>
  <si>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</si>
  <si>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SINGLE REGISTRATION EXAMPLE - Please work from left to right (Step 1 - Step 9)</t>
  </si>
  <si>
    <t>(Automatic)</t>
  </si>
  <si>
    <t>← Klick here to go to the Team Registration or scroll down to -Cell B73-</t>
  </si>
  <si>
    <t>Please Note :</t>
  </si>
  <si>
    <r>
      <t xml:space="preserve"> ↑ The category code will be generated </t>
    </r>
    <r>
      <rPr>
        <i/>
        <u/>
        <sz val="12"/>
        <color theme="8" tint="-0.249977111117893"/>
        <rFont val="Calibri"/>
        <family val="2"/>
        <scheme val="minor"/>
      </rPr>
      <t>automaticly</t>
    </r>
    <r>
      <rPr>
        <i/>
        <sz val="12"/>
        <color theme="8" tint="-0.249977111117893"/>
        <rFont val="Calibri"/>
        <family val="2"/>
        <scheme val="minor"/>
      </rPr>
      <t xml:space="preserve"> !*</t>
    </r>
  </si>
  <si>
    <r>
      <t xml:space="preserve"> ↑ The category code will be generated </t>
    </r>
    <r>
      <rPr>
        <i/>
        <u/>
        <sz val="12"/>
        <color theme="4" tint="-0.499984740745262"/>
        <rFont val="Calibri"/>
        <family val="2"/>
        <scheme val="minor"/>
      </rPr>
      <t>automaticly</t>
    </r>
    <r>
      <rPr>
        <i/>
        <sz val="12"/>
        <color theme="4" tint="-0.499984740745262"/>
        <rFont val="Calibri"/>
        <family val="2"/>
        <scheme val="minor"/>
      </rPr>
      <t xml:space="preserve"> !*</t>
    </r>
  </si>
  <si>
    <r>
      <t xml:space="preserve">3) Nach Beenden - bitte das Formular speichern und an </t>
    </r>
    <r>
      <rPr>
        <b/>
        <i/>
        <sz val="11"/>
        <color theme="1"/>
        <rFont val="Calibri"/>
        <family val="2"/>
        <scheme val="minor"/>
      </rPr>
      <t xml:space="preserve">kickboxingevent@gmail.com </t>
    </r>
    <r>
      <rPr>
        <i/>
        <sz val="11"/>
        <color theme="1"/>
        <rFont val="Calibri"/>
        <family val="2"/>
        <scheme val="minor"/>
      </rPr>
      <t>senden</t>
    </r>
  </si>
  <si>
    <r>
      <t xml:space="preserve">3) After finishing - please save the form and send it to </t>
    </r>
    <r>
      <rPr>
        <b/>
        <i/>
        <sz val="11"/>
        <color theme="1"/>
        <rFont val="Calibri"/>
        <family val="2"/>
        <scheme val="minor"/>
      </rPr>
      <t>kickboxingevent@gmail.com</t>
    </r>
    <r>
      <rPr>
        <i/>
        <sz val="11"/>
        <color theme="1"/>
        <rFont val="Calibri"/>
        <family val="2"/>
        <scheme val="minor"/>
      </rPr>
      <t xml:space="preserve">
</t>
    </r>
  </si>
  <si>
    <r>
      <t xml:space="preserve">3) Dopo aver finito - si prega di salvare il modulo e inviarlo a </t>
    </r>
    <r>
      <rPr>
        <b/>
        <i/>
        <sz val="11"/>
        <color theme="1"/>
        <rFont val="Calibri"/>
        <family val="2"/>
        <scheme val="minor"/>
      </rPr>
      <t>kickboxingevent@gmail.com</t>
    </r>
    <r>
      <rPr>
        <i/>
        <sz val="11"/>
        <color theme="1"/>
        <rFont val="Calibri"/>
        <family val="2"/>
        <scheme val="minor"/>
      </rPr>
      <t xml:space="preserve">
</t>
    </r>
  </si>
  <si>
    <r>
      <t xml:space="preserve">3) Po dokončení - formulář uložte a odešlete na </t>
    </r>
    <r>
      <rPr>
        <b/>
        <i/>
        <sz val="11"/>
        <color theme="1"/>
        <rFont val="Calibri"/>
        <family val="2"/>
        <scheme val="minor"/>
      </rPr>
      <t>kickboxingevent@gmail.com</t>
    </r>
    <r>
      <rPr>
        <i/>
        <sz val="11"/>
        <color theme="1"/>
        <rFont val="Calibri"/>
        <family val="2"/>
        <scheme val="minor"/>
      </rPr>
      <t xml:space="preserve">					
</t>
    </r>
  </si>
  <si>
    <t xml:space="preserve">Important : Be sure to upload your registration as an attachment before sending the email !     </t>
  </si>
  <si>
    <t xml:space="preserve">Importante: assicurati di caricare la tua registrazione come allegato prima di inviare l'e-mail!     </t>
  </si>
  <si>
    <t xml:space="preserve">Důležité: Před odesláním e-mailu nezapomeňte nahrát svou registraci jako přílohu!     </t>
  </si>
  <si>
    <t>Anhang nicht vergessen ! Dont forget the Attachment</t>
  </si>
  <si>
    <t>Agecategory</t>
  </si>
  <si>
    <t>Weiz Open / Weiz (AUT)</t>
  </si>
  <si>
    <t>WORLD MARTIAL ARTS GAMES / (GER)</t>
  </si>
  <si>
    <t>Synchron_Youth</t>
  </si>
  <si>
    <t>Normal_Youth</t>
  </si>
  <si>
    <t>Normal_YouthWeaponsmixedTeam_Forms</t>
  </si>
  <si>
    <t>Synchron_YouthEmpty_HandsmixedTeam_Forms</t>
  </si>
  <si>
    <t>Synchron_YouthWeaponsmixedTeam_Forms</t>
  </si>
  <si>
    <t>Team Synchron  Youth Weapons</t>
  </si>
  <si>
    <t>POINTFIGHTING-LIGHTCONTACT-KICKLIGHT-GRAPPLING-SELFDEFENSE-MMA LIGHT-FULLCONTACT-KICKBOXING K1-ORIENTAL BOXING-THAIBOXING-MMA FULL-FORMS-INCLUSION-RUMBLE</t>
  </si>
  <si>
    <t>POINTFIGHTING-LIGHTCONTACT-KICKLIGHT-KARATE KUMITE-GRAPPLING-SELFDEFENSE-MMA LIGHT-FULLCONTACT-KICKBOXING K1-ORIENTAL BOXING-THAIBOXING-MMA FULL-FORMS-BREAKING-INCLUSION-RUMBLE-NO CONTACT</t>
  </si>
  <si>
    <t xml:space="preserve">POINTFIGHTING - LIGHTCONTACT - KICKLIGHT - KARATE KUMITE - GRAPPLING - SELFDEFENSE - MMA LIGHT - FULLCONTACT - KICKBOXING K1 - ORIENTAL BOXING - THAIBOXING - MMA FULL - FORMS - BREAKING - INCLUSION - RUMBLE </t>
  </si>
  <si>
    <t>POINTFIGHTING-LIGHTCONTACT-KICKLIGHT-KARATE KUMITE-GRAPPLING-SELFDEFENSE-MMA LIGHT-FULLCONTACT-KICKBOXING K1-THAIBOXING-ORIENTAL BOXING-ORIENTAL BOXING-MMA FULL-FORMS-INCLUSION-RUMBLE-NO CONTACT-WMAC KIDS RUN</t>
  </si>
  <si>
    <t>POINTFIGHTING-LIGHTCONTACT-KICKLIGHT-KARATE KUMITE-GRAPPLING-SELFDEFENSE-MMA LIGHT-FULLCONTACT-KICKBOXING K1-THAIBOXING-ORIENTAL BOXING-ORIENTAL BOXING-MMA FULL-BREAKING-FORMS-INCLUSION-RUMBLE-NO CONTACT-WMAC KIDS RUN</t>
  </si>
  <si>
    <t>POINTFIGHTING-LIGHTCONTACT-KICKLIGHT-KARATE KUMITE-GRAPPLING-SELFDEFENSE-MMA LIGHT-FULLCONTACT-KICKBOXING K1-ORIENTAL BOXING-THAIBOXING-MMA FULL-FORMS-BREAKING-INCLUSION-RUMBLE-NO CONTACT-WMAC KIDS RUN-ITF SEMICONTACT-ITF LIGHTCONTACT</t>
  </si>
  <si>
    <t>CLUB</t>
  </si>
  <si>
    <t>Strasse</t>
  </si>
  <si>
    <t>PLZ</t>
  </si>
  <si>
    <t>Ort</t>
  </si>
  <si>
    <t>Mail</t>
  </si>
  <si>
    <t>Telefon</t>
  </si>
  <si>
    <t xml:space="preserve">WMAC </t>
  </si>
  <si>
    <t>Ja</t>
  </si>
  <si>
    <t>Nein</t>
  </si>
  <si>
    <t>Name</t>
  </si>
  <si>
    <t>Category</t>
  </si>
  <si>
    <t>Code</t>
  </si>
  <si>
    <t>Club</t>
  </si>
  <si>
    <t>Nachname Teamnr</t>
  </si>
  <si>
    <t>Vorname Team</t>
  </si>
  <si>
    <t>Landcode</t>
  </si>
  <si>
    <t>Land</t>
  </si>
  <si>
    <t>Vorname</t>
  </si>
  <si>
    <t>Nachname</t>
  </si>
  <si>
    <t>Altersklasse</t>
  </si>
  <si>
    <t>Kategorie</t>
  </si>
  <si>
    <t>Gewicht/Grad</t>
  </si>
  <si>
    <t>Zahlung</t>
  </si>
  <si>
    <t>Medical</t>
  </si>
  <si>
    <t>Spalte52</t>
  </si>
  <si>
    <t>ITF_Semicontact_FK</t>
  </si>
  <si>
    <t>ITF_Semicontact_FJ</t>
  </si>
  <si>
    <t>Tournament</t>
  </si>
  <si>
    <t>Date</t>
  </si>
  <si>
    <t>ITF_Semicontact_FC</t>
  </si>
  <si>
    <t>ITF_Semicontact_FA</t>
  </si>
  <si>
    <t>ITF_Semicontact_FV</t>
  </si>
  <si>
    <t>ITF_Semicontact_FM</t>
  </si>
  <si>
    <t>ITF_Semicontact_MK</t>
  </si>
  <si>
    <t>ITF_Semicontact_MJ</t>
  </si>
  <si>
    <t>ITF_Semicontact_MC</t>
  </si>
  <si>
    <t>ITF_Semicontact_MA</t>
  </si>
  <si>
    <t>ITF_Semicontact_MV</t>
  </si>
  <si>
    <t>ITF_Semicontact_MM</t>
  </si>
  <si>
    <t>ITF SEMICONTACT male</t>
  </si>
  <si>
    <t>ITF Cemicontact female</t>
  </si>
  <si>
    <t>SPORT JJ</t>
  </si>
  <si>
    <t>Sport JJ</t>
  </si>
  <si>
    <t>Sport_JiuJitsu_FY</t>
  </si>
  <si>
    <t>Sport_JiuJitsu_FS</t>
  </si>
  <si>
    <t>Sport_JiuJitsu_MY</t>
  </si>
  <si>
    <t>Sport_JiuJitsu_MS</t>
  </si>
  <si>
    <t>Male_KidsTatami_MKITF_Semicontact_MK-25 KG</t>
  </si>
  <si>
    <t>Male_KidsTatami_MKITF_Semicontact_MK-30 KG</t>
  </si>
  <si>
    <t>Male_KidsTatami_MKITF_Semicontact_MK-35 KG</t>
  </si>
  <si>
    <t>Male_KidsTatami_MKITF_Semicontact_MK-40 KG</t>
  </si>
  <si>
    <t>Male_KidsTatami_MKITF_Semicontact_MK-45 KG</t>
  </si>
  <si>
    <t>Male_KidsTatami_MKITF_Semicontact_MK-50 KG</t>
  </si>
  <si>
    <t xml:space="preserve">Male_KidsTatami_MKITF_Semicontact_MK+50 KG </t>
  </si>
  <si>
    <t>Female_KidsTatami_FKITF_Semicontact_FK-25 KG</t>
  </si>
  <si>
    <t>Female_KidsTatami_FKITF_Semicontact_FK-30 KG</t>
  </si>
  <si>
    <t>Female_KidsTatami_FKITF_Semicontact_FK-35 KG</t>
  </si>
  <si>
    <t>Female_KidsTatami_FKITF_Semicontact_FK-40 KG</t>
  </si>
  <si>
    <t>Female_KidsTatami_FKITF_Semicontact_FK-45 KG</t>
  </si>
  <si>
    <t>Female_KidsTatami_FKITF_Semicontact_FK-50 KG</t>
  </si>
  <si>
    <t xml:space="preserve">Female_KidsTatami_FKITF_Semicontact_FK+50 KG </t>
  </si>
  <si>
    <t>Male_JuniorsTatami_MJITF_Semicontact_MJ-40 KG</t>
  </si>
  <si>
    <t>Male_JuniorsTatami_MJITF_Semicontact_MJ-45 KG</t>
  </si>
  <si>
    <t>Male_JuniorsTatami_MJITF_Semicontact_MJ-50 KG</t>
  </si>
  <si>
    <t>Male_JuniorsTatami_MJITF_Semicontact_MJ-55 KG</t>
  </si>
  <si>
    <t>Male_JuniorsTatami_MJITF_Semicontact_MJ-60 KG</t>
  </si>
  <si>
    <t>Male_JuniorsTatami_MJITF_Semicontact_MJ-65 KG</t>
  </si>
  <si>
    <t>Male_JuniorsTatami_MJITF_Semicontact_MJ-70 KG</t>
  </si>
  <si>
    <t>Male_JuniorsTatami_MJITF_Semicontact_MJ+70 KG</t>
  </si>
  <si>
    <t>Female_JuniorsTatami_FJITF_Semicontact_FJ-40 KG</t>
  </si>
  <si>
    <t>Female_JuniorsTatami_FJITF_Semicontact_FJ-45 KG</t>
  </si>
  <si>
    <t>Female_JuniorsTatami_FJITF_Semicontact_FJ-50 KG</t>
  </si>
  <si>
    <t>Female_JuniorsTatami_FJITF_Semicontact_FJ-55 KG</t>
  </si>
  <si>
    <t>Female_JuniorsTatami_FJITF_Semicontact_FJ-60 KG</t>
  </si>
  <si>
    <t>Female_JuniorsTatami_FJITF_Semicontact_FJ-65 KG</t>
  </si>
  <si>
    <t xml:space="preserve">Female_JuniorsTatami_FJITF_Semicontact_FJ+65 KG </t>
  </si>
  <si>
    <t>Male_CadetsTatami_MCITF_Semicontact_MC-45 KG</t>
  </si>
  <si>
    <t>Male_CadetsTatami_MCITF_Semicontact_MC-50 KG</t>
  </si>
  <si>
    <t>Male_CadetsTatami_MCITF_Semicontact_MC-55 KG</t>
  </si>
  <si>
    <t>Male_CadetsTatami_MCITF_Semicontact_MC-60 KG</t>
  </si>
  <si>
    <t>Male_CadetsTatami_MCITF_Semicontact_MC-65 KG</t>
  </si>
  <si>
    <t>Male_CadetsTatami_MCITF_Semicontact_MC-70 KG</t>
  </si>
  <si>
    <t>Male_CadetsTatami_MCITF_Semicontact_MC-75 KG</t>
  </si>
  <si>
    <t>Male_CadetsTatami_MCITF_Semicontact_MC-80 KG</t>
  </si>
  <si>
    <t>Male_CadetsTatami_MCITF_Semicontact_MC+80 KG</t>
  </si>
  <si>
    <t>Female_CadetsTatami_FCITF_Semicontact_FC-45 KG</t>
  </si>
  <si>
    <t>Female_CadetsTatami_FCITF_Semicontact_FC-50 KG</t>
  </si>
  <si>
    <t>Female_CadetsTatami_FCITF_Semicontact_FC-55 KG</t>
  </si>
  <si>
    <t>Female_CadetsTatami_FCITF_Semicontact_FC-60 KG</t>
  </si>
  <si>
    <t>Female_CadetsTatami_FCITF_Semicontact_FC-65 KG</t>
  </si>
  <si>
    <t>Female_CadetsTatami_FCITF_Semicontact_FC-70 KG</t>
  </si>
  <si>
    <t>Female_CadetsTatami_FCITF_Semicontact_FC+70 KG</t>
  </si>
  <si>
    <t>Male_AdultsTatami_MAITF_Semicontact_MA-60 KG</t>
  </si>
  <si>
    <t>Male_AdultsTatami_MAITF_Semicontact_MA-65 KG</t>
  </si>
  <si>
    <t>Male_AdultsTatami_MAITF_Semicontact_MA-70 KG</t>
  </si>
  <si>
    <t>Male_AdultsTatami_MAITF_Semicontact_MA-75 KG</t>
  </si>
  <si>
    <t>Male_AdultsTatami_MAITF_Semicontact_MA-80 KG</t>
  </si>
  <si>
    <t>Male_AdultsTatami_MAITF_Semicontact_MA-85 KG</t>
  </si>
  <si>
    <t>Male_AdultsTatami_MAITF_Semicontact_MA-90 KG</t>
  </si>
  <si>
    <t>Male_AdultsTatami_MAITF_Semicontact_MA+90 KG</t>
  </si>
  <si>
    <t>Female_AdultsTatami_FAITF_Semicontact_FA-50 KG</t>
  </si>
  <si>
    <t>Female_AdultsTatami_FAITF_Semicontact_FA-55 KG</t>
  </si>
  <si>
    <t>Female_AdultsTatami_FAITF_Semicontact_FA-60 KG</t>
  </si>
  <si>
    <t>Female_AdultsTatami_FAITF_Semicontact_FA-65 KG</t>
  </si>
  <si>
    <t>Female_AdultsTatami_FAITF_Semicontact_FA-70 KG</t>
  </si>
  <si>
    <t>Female_AdultsTatami_FAITF_Semicontact_FA+70 KG</t>
  </si>
  <si>
    <t>Male_VeteransTatami_MVITF_Semicontact_MV-70 KG</t>
  </si>
  <si>
    <t>Male_VeteransTatami_MVITF_Semicontact_MV-80 KG</t>
  </si>
  <si>
    <t>Male_VeteransTatami_MVITF_Semicontact_MV+80 KG</t>
  </si>
  <si>
    <t>Female_VeteransTatami_FVITF_Semicontact_FV-60 KG</t>
  </si>
  <si>
    <t>Female_VeteransTatami_FVITF_Semicontact_FV-70 KG</t>
  </si>
  <si>
    <t>Female_VeteransTatami_FVITF_Semicontact_FV+70 KG</t>
  </si>
  <si>
    <t>Male_MastersTatami_MMITF_Semicontact_MM-70 KG</t>
  </si>
  <si>
    <t>Male_MastersTatami_MMITF_Semicontact_MM-80 KG</t>
  </si>
  <si>
    <t>Male_MastersTatami_MMITF_Semicontact_MM+80 KG</t>
  </si>
  <si>
    <t>Female_MastersTatami_FMITF_Semicontact_FM-60 KG</t>
  </si>
  <si>
    <t>Female_MastersTatami_FMITF_Semicontact_FM-70 KG</t>
  </si>
  <si>
    <t>Female_MastersTatami_FMITF_Semicontact_FM+70 KG</t>
  </si>
  <si>
    <t>ITF Semicontact  MK -25 KG</t>
  </si>
  <si>
    <t>ITF Semicontact  MK -30 KG</t>
  </si>
  <si>
    <t>ITF Semicontact  MK -35 KG</t>
  </si>
  <si>
    <t>ITF Semicontact  MK -40 KG</t>
  </si>
  <si>
    <t>ITF Semicontact  MK -45 KG</t>
  </si>
  <si>
    <t>ITF Semicontact  MK -50 KG</t>
  </si>
  <si>
    <t xml:space="preserve">ITF Semicontact  MK +50 KG </t>
  </si>
  <si>
    <t>ITF Semicontact  MJ -40 KG</t>
  </si>
  <si>
    <t>ITF Semicontact  MJ -45 KG</t>
  </si>
  <si>
    <t>ITF Semicontact  MJ -50 KG</t>
  </si>
  <si>
    <t>ITF Semicontact  MJ -55 KG</t>
  </si>
  <si>
    <t>ITF Semicontact  MJ -60 KG</t>
  </si>
  <si>
    <t>ITF Semicontact  MJ -65 KG</t>
  </si>
  <si>
    <t>ITF Semicontact  MJ -70 KG</t>
  </si>
  <si>
    <t>ITF Semicontact  MJ +70 KG</t>
  </si>
  <si>
    <t>ITF Semicontact  FJ -40 KG</t>
  </si>
  <si>
    <t>ITF Semicontact  FJ -45 KG</t>
  </si>
  <si>
    <t>ITF Semicontact  FJ -50 KG</t>
  </si>
  <si>
    <t>ITF Semicontact  FJ -55 KG</t>
  </si>
  <si>
    <t>ITF Semicontact  FJ -60 KG</t>
  </si>
  <si>
    <t>ITF Semicontact  FJ -65 KG</t>
  </si>
  <si>
    <t xml:space="preserve">ITF Semicontact  FJ +65 KG </t>
  </si>
  <si>
    <t>ITF Semicontact  MC -45 KG</t>
  </si>
  <si>
    <t>ITF Semicontact  MC -50 KG</t>
  </si>
  <si>
    <t>ITF Semicontact  MC -55 KG</t>
  </si>
  <si>
    <t>ITF Semicontact  MC -60 KG</t>
  </si>
  <si>
    <t>ITF Semicontact  MC -65 KG</t>
  </si>
  <si>
    <t>ITF Semicontact  MC -70 KG</t>
  </si>
  <si>
    <t>ITF Semicontact  MC -75 KG</t>
  </si>
  <si>
    <t>ITF Semicontact  MC -80 KG</t>
  </si>
  <si>
    <t>ITF Semicontact  MC +80 KG</t>
  </si>
  <si>
    <t>ITF Semicontact  FC -45 KG</t>
  </si>
  <si>
    <t>ITF Semicontact  FC -50 KG</t>
  </si>
  <si>
    <t>ITF Semicontact  FC -55 KG</t>
  </si>
  <si>
    <t>ITF Semicontact  FC -60 KG</t>
  </si>
  <si>
    <t>ITF Semicontact  FC -65 KG</t>
  </si>
  <si>
    <t>ITF Semicontact  FC -70 KG</t>
  </si>
  <si>
    <t>ITF Semicontact  FC +70 KG</t>
  </si>
  <si>
    <t>ITF Semicontact  MA -60 KG</t>
  </si>
  <si>
    <t>ITF Semicontact  MA -65 KG</t>
  </si>
  <si>
    <t>ITF Semicontact  MA -70 KG</t>
  </si>
  <si>
    <t>ITF Semicontact  MA -75 KG</t>
  </si>
  <si>
    <t>ITF Semicontact  MA -80 KG</t>
  </si>
  <si>
    <t>ITF Semicontact  MA -85 KG</t>
  </si>
  <si>
    <t>ITF Semicontact  MA -90 KG</t>
  </si>
  <si>
    <t>ITF Semicontact  MA +90 KG</t>
  </si>
  <si>
    <t>ITF Semicontact  FA -50 KG</t>
  </si>
  <si>
    <t>ITF Semicontact  FA -55 KG</t>
  </si>
  <si>
    <t>ITF Semicontact  FA -60 KG</t>
  </si>
  <si>
    <t>ITF Semicontact  FA -65 KG</t>
  </si>
  <si>
    <t>ITF Semicontact  FA -70 KG</t>
  </si>
  <si>
    <t>ITF Semicontact  FA +70 KG</t>
  </si>
  <si>
    <t>ITF Semicontact  MV -70 KG</t>
  </si>
  <si>
    <t>ITF Semicontact  MV -80 KG</t>
  </si>
  <si>
    <t>ITF Semicontact  MV +80 KG</t>
  </si>
  <si>
    <t>ITF Semicontact  FV -60 KG</t>
  </si>
  <si>
    <t>ITF Semicontact  FV -70 KG</t>
  </si>
  <si>
    <t>ITF Semicontact  FV +70 KG</t>
  </si>
  <si>
    <t>ITF Semicontact  MM -70 KG</t>
  </si>
  <si>
    <t>ITF Semicontact  MM -80 KG</t>
  </si>
  <si>
    <t>ITF Semicontact  MM +80 KG</t>
  </si>
  <si>
    <t>ITF Semicontact  FM -60 KG</t>
  </si>
  <si>
    <t>ITF Semicontact  FM -70 KG</t>
  </si>
  <si>
    <t>ITF Semicontact  FM +70 KG</t>
  </si>
  <si>
    <t>Male_JuniorsTatami_MJSport_JiuJitsu_MY-45 KG</t>
  </si>
  <si>
    <t>Male_JuniorsTatami_MJSport_JiuJitsu_MY-50 KG</t>
  </si>
  <si>
    <t>Male_JuniorsTatami_MJSport_JiuJitsu_MY-55 KG</t>
  </si>
  <si>
    <t>Male_JuniorsTatami_MJSport_JiuJitsu_MY-60 KG</t>
  </si>
  <si>
    <t>Male_JuniorsTatami_MJSport_JiuJitsu_MY-65 KG</t>
  </si>
  <si>
    <t>Male_JuniorsTatami_MJSport_JiuJitsu_MY-70 KG</t>
  </si>
  <si>
    <t>Female_JuniorsTatami_FJSport_JiuJitsu_FY-45 KG</t>
  </si>
  <si>
    <t>Female_JuniorsTatami_FJSport_JiuJitsu_FY-50 KG</t>
  </si>
  <si>
    <t>Female_JuniorsTatami_FJSport_JiuJitsu_FY-55 KG</t>
  </si>
  <si>
    <t>Female_JuniorsTatami_FJSport_JiuJitsu_FY-60 KG</t>
  </si>
  <si>
    <t>Female_JuniorsTatami_FJSport_JiuJitsu_FY-65 KG</t>
  </si>
  <si>
    <t>Male_CadetsTatami_MCSport_JiuJitsu_MY-45 KG</t>
  </si>
  <si>
    <t>Male_CadetsTatami_MCSport_JiuJitsu_MY-50 KG</t>
  </si>
  <si>
    <t>Male_CadetsTatami_MCSport_JiuJitsu_MY-55 KG</t>
  </si>
  <si>
    <t>Male_CadetsTatami_MCSport_JiuJitsu_MY-60 KG</t>
  </si>
  <si>
    <t>Male_CadetsTatami_MCSport_JiuJitsu_MY-65 KG</t>
  </si>
  <si>
    <t>Male_CadetsTatami_MCSport_JiuJitsu_MY-70 KG</t>
  </si>
  <si>
    <t>Male_CadetsTatami_MCSport_JiuJitsu_MY-75 KG</t>
  </si>
  <si>
    <t>Male_CadetsTatami_MCSport_JiuJitsu_MY-80 KG</t>
  </si>
  <si>
    <t>Male_CadetsTatami_MCSport_JiuJitsu_MY+80 KG</t>
  </si>
  <si>
    <t>Female_CadetsTatami_FCSport_JiuJitsu_FY-45 KG</t>
  </si>
  <si>
    <t>Female_CadetsTatami_FCSport_JiuJitsu_FY-50 KG</t>
  </si>
  <si>
    <t>Female_CadetsTatami_FCSport_JiuJitsu_FY-55 KG</t>
  </si>
  <si>
    <t>Female_CadetsTatami_FCSport_JiuJitsu_FY-60 KG</t>
  </si>
  <si>
    <t>Female_CadetsTatami_FCSport_JiuJitsu_FY-65 KG</t>
  </si>
  <si>
    <t>Female_CadetsTatami_FCSport_JiuJitsu_FY-70 KG</t>
  </si>
  <si>
    <t>Female_CadetsTatami_FCSport_JiuJitsu_FY+70 KG</t>
  </si>
  <si>
    <t>Male_AdultsTatami_MASport_JiuJitsu_MS-60 KG</t>
  </si>
  <si>
    <t>Male_AdultsTatami_MASport_JiuJitsu_MS-65 KG</t>
  </si>
  <si>
    <t>Male_AdultsTatami_MASport_JiuJitsu_MS-70 KG</t>
  </si>
  <si>
    <t>Male_AdultsTatami_MASport_JiuJitsu_MS-75 KG</t>
  </si>
  <si>
    <t>Male_AdultsTatami_MASport_JiuJitsu_MS-80 KG</t>
  </si>
  <si>
    <t>Male_AdultsTatami_MASport_JiuJitsu_MS-85 KG</t>
  </si>
  <si>
    <t>Male_AdultsTatami_MASport_JiuJitsu_MS-90 KG</t>
  </si>
  <si>
    <t>Male_AdultsTatami_MASport_JiuJitsu_MS+90 KG</t>
  </si>
  <si>
    <t>Female_AdultsTatami_FASport_JiuJitsu_FS-50 KG</t>
  </si>
  <si>
    <t>Female_AdultsTatami_FASport_JiuJitsu_FS-55 KG</t>
  </si>
  <si>
    <t>Female_AdultsTatami_FASport_JiuJitsu_FS-60 KG</t>
  </si>
  <si>
    <t>Female_AdultsTatami_FASport_JiuJitsu_FS-65 KG</t>
  </si>
  <si>
    <t>Female_AdultsTatami_FASport_JiuJitsu_FS-70 KG</t>
  </si>
  <si>
    <t>Female_AdultsTatami_FASport_JiuJitsu_FS+70 KG</t>
  </si>
  <si>
    <t>Male_VeteransTatami_MVSport_JiuJitsu_MS-70 KG</t>
  </si>
  <si>
    <t>Male_VeteransTatami_MVSport_JiuJitsu_MS-80 KG</t>
  </si>
  <si>
    <t>Female_VeteransTatami_FVSport_JiuJitsu_FS-60 KG</t>
  </si>
  <si>
    <t>Female_VeteransTatami_FVSport_JiuJitsu_FS-70 KG</t>
  </si>
  <si>
    <t>Female_VeteransTatami_FVSport_JiuJitsu_FS+70 KG</t>
  </si>
  <si>
    <t>Male_MastersTatami_MMSport_JiuJitsu_MS-70 KG</t>
  </si>
  <si>
    <t>Male_MastersTatami_MMSport_JiuJitsu_MS-80 KG</t>
  </si>
  <si>
    <t>Female_MastersTatami_FMSport_JiuJitsu_FS-60 KG</t>
  </si>
  <si>
    <t>Female_MastersTatami_FMSport_JiuJitsu_FS-70 KG</t>
  </si>
  <si>
    <t>Female_MastersTatami_FMSport_JiuJitsu_FS+70 KG</t>
  </si>
  <si>
    <t>Normal_SeniorsOpenmixedTeam_Forms</t>
  </si>
  <si>
    <t>Team Form  Seniors</t>
  </si>
  <si>
    <t>Normal_YouthOpenmixedTeam_Forms</t>
  </si>
  <si>
    <t>Team Form  Youth</t>
  </si>
  <si>
    <t>Normal_KidsOpenmixedTeam_Forms</t>
  </si>
  <si>
    <t>Team Form  Kids</t>
  </si>
  <si>
    <t>(Please select)</t>
  </si>
  <si>
    <t>NO EXTRA FEES</t>
  </si>
  <si>
    <t>Club Short (max15 letters)</t>
  </si>
  <si>
    <t>Schwabmunich</t>
  </si>
  <si>
    <t>Green Dragons 1</t>
  </si>
  <si>
    <t>Team Name/Nr.</t>
  </si>
  <si>
    <t>Male_JuniorsTatami_MJSport_JiuJitsu_MY-75 KG</t>
  </si>
  <si>
    <t>Male_JuniorsTatami_MJSport_JiuJitsu_MY-80 KG</t>
  </si>
  <si>
    <t>Male_JuniorsTatami_MJSport_JiuJitsu_MY+80 KG</t>
  </si>
  <si>
    <t>Female_JuniorsTatami_FJSport_JiuJitsu_FY-70 KG</t>
  </si>
  <si>
    <t>Female_JuniorsTatami_FJSport_JiuJitsu_FY+70 KG</t>
  </si>
  <si>
    <t>Sport Jiu Jitsu  MY -45 KG</t>
  </si>
  <si>
    <t>Sport Jiu Jitsu  MY -50 KG</t>
  </si>
  <si>
    <t>Sport Jiu Jitsu  MY -55 KG</t>
  </si>
  <si>
    <t>Sport Jiu Jitsu  MY -60 KG</t>
  </si>
  <si>
    <t>Sport Jiu Jitsu  MY -65 KG</t>
  </si>
  <si>
    <t>Sport Jiu Jitsu  MY -70 KG</t>
  </si>
  <si>
    <t>Sport Jiu Jitsu  MY -75 KG</t>
  </si>
  <si>
    <t>Sport Jiu Jitsu  MY -80 KG</t>
  </si>
  <si>
    <t>Sport Jiu Jitsu  MY +80 KG</t>
  </si>
  <si>
    <t>Sport Jiu Jitsu  FY -45 KG</t>
  </si>
  <si>
    <t>Sport Jiu Jitsu  FY -50 KG</t>
  </si>
  <si>
    <t>Sport Jiu Jitsu  FY -55 KG</t>
  </si>
  <si>
    <t>Sport Jiu Jitsu  FY -60 KG</t>
  </si>
  <si>
    <t>Sport Jiu Jitsu  FY -65 KG</t>
  </si>
  <si>
    <t>Sport Jiu Jitsu  FY -70 KG</t>
  </si>
  <si>
    <t>Sport Jiu Jitsu  FY +70 KG</t>
  </si>
  <si>
    <t>Sport Jiu Jitsu  MS -60 KG</t>
  </si>
  <si>
    <t>Sport Jiu Jitsu  MS -65 KG</t>
  </si>
  <si>
    <t>Sport Jiu Jitsu  MS -70 KG</t>
  </si>
  <si>
    <t>Sport Jiu Jitsu  MS -75 KG</t>
  </si>
  <si>
    <t>Sport Jiu Jitsu  MS -80 KG</t>
  </si>
  <si>
    <t>Sport Jiu Jitsu  MS -85 KG</t>
  </si>
  <si>
    <t>Sport Jiu Jitsu  MS -90 KG</t>
  </si>
  <si>
    <t>Sport Jiu Jitsu  MS +90 KG</t>
  </si>
  <si>
    <t>Sport Jiu Jitsu  FS -50 KG</t>
  </si>
  <si>
    <t>Sport Jiu Jitsu  FS -55 KG</t>
  </si>
  <si>
    <t>Sport Jiu Jitsu  FS -60 KG</t>
  </si>
  <si>
    <t>Sport Jiu Jitsu  FS -65 KG</t>
  </si>
  <si>
    <t>Sport Jiu Jitsu  FS -70 KG</t>
  </si>
  <si>
    <t>Sport Jiu Jitsu  FS +70 KG</t>
  </si>
  <si>
    <t>Male_VeteransTatami_MVSport_JiuJitsu_MS-60 KG</t>
  </si>
  <si>
    <t>Male_VeteransTatami_MVSport_JiuJitsu_MS-65 KG</t>
  </si>
  <si>
    <t>Male_VeteransTatami_MVSport_JiuJitsu_MS-75 KG</t>
  </si>
  <si>
    <t>Male_VeteransTatami_MVSport_JiuJitsu_MS-85 KG</t>
  </si>
  <si>
    <t>Male_VeteransTatami_MVSport_JiuJitsu_MS-90 KG</t>
  </si>
  <si>
    <t>Male_VeteransTatami_MVSport_JiuJitsu_MS+90 KG</t>
  </si>
  <si>
    <t>Female_VeteransTatami_FVSport_JiuJitsu_FS-50 KG</t>
  </si>
  <si>
    <t>Female_VeteransTatami_FVSport_JiuJitsu_FS-55 KG</t>
  </si>
  <si>
    <t>Female_VeteransTatami_FVSport_JiuJitsu_FS-65 KG</t>
  </si>
  <si>
    <t>Male_MastersTatami_MMSport_JiuJitsu_MS-60 KG</t>
  </si>
  <si>
    <t>Male_MastersTatami_MMSport_JiuJitsu_MS-65 KG</t>
  </si>
  <si>
    <t>Male_MastersTatami_MMSport_JiuJitsu_MS-75 KG</t>
  </si>
  <si>
    <t>Male_MastersTatami_MMSport_JiuJitsu_MS-85 KG</t>
  </si>
  <si>
    <t>Male_MastersTatami_MMSport_JiuJitsu_MS-90 KG</t>
  </si>
  <si>
    <t>Male_MastersTatami_MMSport_JiuJitsu_MS+90 KG</t>
  </si>
  <si>
    <t>Female_MastersTatami_FMSport_JiuJitsu_FS-50 KG</t>
  </si>
  <si>
    <t>Female_MastersTatami_FMSport_JiuJitsu_FS-55 KG</t>
  </si>
  <si>
    <t>Female_MastersTatami_FMSport_JiuJitsu_FS-65 KG</t>
  </si>
  <si>
    <t>Gesamt</t>
  </si>
  <si>
    <t>Team</t>
  </si>
  <si>
    <t>Single</t>
  </si>
  <si>
    <t>ITF Semicontact  FK -25 KG</t>
  </si>
  <si>
    <t>ITF Semicontact  FK -30 KG</t>
  </si>
  <si>
    <t>ITF Semicontact  FK -35 KG</t>
  </si>
  <si>
    <t>ITF Semicontact  FK -40 KG</t>
  </si>
  <si>
    <t>ITF Semicontact  FK -45 KG</t>
  </si>
  <si>
    <t>ITF Semicontact  FK -50 KG</t>
  </si>
  <si>
    <t xml:space="preserve">ITF Semicontact  FK +50 KG </t>
  </si>
  <si>
    <t>Team Synchron  Youth Empty Hand</t>
  </si>
  <si>
    <t>Team Form  Youth Weapons</t>
  </si>
  <si>
    <t>Fighter@aolimail.com</t>
  </si>
  <si>
    <t>Horst Mustermann</t>
  </si>
  <si>
    <t>kickboxingevent@gmail.com;</t>
  </si>
  <si>
    <t>Member</t>
  </si>
  <si>
    <t>Rumble  Dragons -120cm</t>
  </si>
  <si>
    <t>Rumble  Tigers -90cm</t>
  </si>
  <si>
    <t>Rumble  Tigers -110cm</t>
  </si>
  <si>
    <t>Rumble  Tigers -130cm</t>
  </si>
  <si>
    <t>Rumble  Tigers +130cm</t>
  </si>
  <si>
    <t>No Contact  Tigers -90cm</t>
  </si>
  <si>
    <t>No Contact  Tigers -110cm</t>
  </si>
  <si>
    <t>No Contact  Tigers -130cm</t>
  </si>
  <si>
    <t>No Contact  Tigers +130cm</t>
  </si>
  <si>
    <t>WMAC Kids Run  Tigers -90cm</t>
  </si>
  <si>
    <t>WMAC Kids Run  Tigers -110cm</t>
  </si>
  <si>
    <t>WMAC Kids Run  Tigers -130cm</t>
  </si>
  <si>
    <t>WMAC Kids Run  Tigers +130cm</t>
  </si>
  <si>
    <t>Rumble  Dragons -100cm</t>
  </si>
  <si>
    <t>Rumble  Dragons -140cm</t>
  </si>
  <si>
    <t>Rumble  Dragons +140cm</t>
  </si>
  <si>
    <t>No Contact  Dragons -100cm</t>
  </si>
  <si>
    <t>No Contact  Dragons -120cm</t>
  </si>
  <si>
    <t>No Contact  Dragons -140cm</t>
  </si>
  <si>
    <t>No Contact  Dragons +140cm</t>
  </si>
  <si>
    <t>WMAC Kids Run  Dragons -100cm</t>
  </si>
  <si>
    <t>WMAC Kids Run  Dragons -120cm</t>
  </si>
  <si>
    <t>WMAC Kids Run  Dragons -140cm</t>
  </si>
  <si>
    <t>WMAC Kids Run  Dragons +140cm</t>
  </si>
  <si>
    <t>Rumble  Ninjas -110cm</t>
  </si>
  <si>
    <t>Rumble  Ninjas -130cm</t>
  </si>
  <si>
    <t>Rumble  Ninjas -150cm</t>
  </si>
  <si>
    <t>Rumble  Ninjas +150cm</t>
  </si>
  <si>
    <t>No Contact  Ninjas -110cm</t>
  </si>
  <si>
    <t>No Contact  Ninjas -130cm</t>
  </si>
  <si>
    <t>No Contact  Ninjas -150cm</t>
  </si>
  <si>
    <t>No Contact  Ninjas +150cm</t>
  </si>
  <si>
    <t>WMAC Kids Run  Ninjas -110cm</t>
  </si>
  <si>
    <t>WMAC Kids Run  Ninjas -130cm</t>
  </si>
  <si>
    <t>WMAC Kids Run  Ninjas -150cm</t>
  </si>
  <si>
    <t>WMAC Kids Run  Ninjas +150cm</t>
  </si>
  <si>
    <t>Male_VeteransRingsport_MVFullcontact_MV-60 KG</t>
  </si>
  <si>
    <t>Male_VeteransRingsport_MVFullcontact_MV-65 KG</t>
  </si>
  <si>
    <t>Male_VeteransRingsport_MVFullcontact_MV-75 KG</t>
  </si>
  <si>
    <t>Male_VeteransRingsport_MVFullcontact_MV-85 KG</t>
  </si>
  <si>
    <t>Male_VeteransRingsport_MVFullcontact_MV-90 KG</t>
  </si>
  <si>
    <t>Male_VeteransRingsport_MVFullcontact_MV+90 KG</t>
  </si>
  <si>
    <t>Male_VeteransRingsport_MVKickboxing_K1_MV-60 KG</t>
  </si>
  <si>
    <t>Male_VeteransRingsport_MVKickboxing_K1_MV-65 KG</t>
  </si>
  <si>
    <t>Male_VeteransRingsport_MVKickboxing_K1_MV-75 KG</t>
  </si>
  <si>
    <t>Male_VeteransRingsport_MVKickboxing_K1_MV-85 KG</t>
  </si>
  <si>
    <t>Male_VeteransRingsport_MVKickboxing_K1_MV-90 KG</t>
  </si>
  <si>
    <t>Male_VeteransRingsport_MVKickboxing_K1_MV+90 KG</t>
  </si>
  <si>
    <t>Male_VeteransRingsport_MVOriental_Boxing_MV-60 KG</t>
  </si>
  <si>
    <t>Male_VeteransRingsport_MVOriental_Boxing_MV-65 KG</t>
  </si>
  <si>
    <t>Male_VeteransRingsport_MVOriental_Boxing_MV-75 KG</t>
  </si>
  <si>
    <t>Male_VeteransRingsport_MVOriental_Boxing_MV-85 KG</t>
  </si>
  <si>
    <t>Male_VeteransRingsport_MVOriental_Boxing_MV-90 KG</t>
  </si>
  <si>
    <t>Male_VeteransRingsport_MVOriental_Boxing_MV+90 KG</t>
  </si>
  <si>
    <t>Male_VeteransRingsport_MVThaiboxing_MV-60 KG</t>
  </si>
  <si>
    <t>Male_VeteransRingsport_MVThaiboxing_MV-65 KG</t>
  </si>
  <si>
    <t>Male_VeteransRingsport_MVThaiboxing_MV-75 KG</t>
  </si>
  <si>
    <t>Male_VeteransRingsport_MVThaiboxing_MV-85 KG</t>
  </si>
  <si>
    <t>Male_VeteransRingsport_MVThaiboxing_MV-90 KG</t>
  </si>
  <si>
    <t>Male_VeteransRingsport_MVThaiboxing_MV+90 KG</t>
  </si>
  <si>
    <t>Male_VeteransRingsport_MVMMA_Full_MV-60 KG</t>
  </si>
  <si>
    <t>Male_VeteransRingsport_MVMMA_Full_MV-65 KG</t>
  </si>
  <si>
    <t>Male_VeteransRingsport_MVMMA_Full_MV-75 KG</t>
  </si>
  <si>
    <t>Male_VeteransRingsport_MVMMA_Full_MV-85 KG</t>
  </si>
  <si>
    <t>Male_VeteransRingsport_MVMMA_Full_MV-90 KG</t>
  </si>
  <si>
    <t>Male_VeteransRingsport_MVMMA_Full_MV+90 KG</t>
  </si>
  <si>
    <t>Male_MastersRingsport_MMFullcontact_MM-60 KG</t>
  </si>
  <si>
    <t>Male_MastersRingsport_MMFullcontact_MM-65 KG</t>
  </si>
  <si>
    <t>Male_MastersRingsport_MMFullcontact_MM-75 KG</t>
  </si>
  <si>
    <t>Male_MastersRingsport_MMFullcontact_MM-85 KG</t>
  </si>
  <si>
    <t>Male_MastersRingsport_MMFullcontact_MM-90 KG</t>
  </si>
  <si>
    <t>Male_MastersRingsport_MMFullcontact_MM+90 KG</t>
  </si>
  <si>
    <t>Male_MastersRingsport_MMKickboxing_K1_MM-60 KG</t>
  </si>
  <si>
    <t>Male_MastersRingsport_MMKickboxing_K1_MM-65 KG</t>
  </si>
  <si>
    <t>Male_MastersRingsport_MMKickboxing_K1_MM-75 KG</t>
  </si>
  <si>
    <t>Male_MastersRingsport_MMKickboxing_K1_MM-85 KG</t>
  </si>
  <si>
    <t>Male_MastersRingsport_MMKickboxing_K1_MM-90 KG</t>
  </si>
  <si>
    <t>Male_MastersRingsport_MMKickboxing_K1_MM+90 KG</t>
  </si>
  <si>
    <t>Male_MastersRingsport_MMOriental_Boxing_MM-60 KG</t>
  </si>
  <si>
    <t>Male_MastersRingsport_MMOriental_Boxing_MM-65 KG</t>
  </si>
  <si>
    <t>Male_MastersRingsport_MMOriental_Boxing_MM-75 KG</t>
  </si>
  <si>
    <t>Male_MastersRingsport_MMOriental_Boxing_MM-85 KG</t>
  </si>
  <si>
    <t>Male_MastersRingsport_MMOriental_Boxing_MM-90 KG</t>
  </si>
  <si>
    <t>Male_MastersRingsport_MMOriental_Boxing_MM+90 KG</t>
  </si>
  <si>
    <t>Male_MastersRingsport_MMThaiboxing_MM-60 KG</t>
  </si>
  <si>
    <t>Male_MastersRingsport_MMThaiboxing_MM-65 KG</t>
  </si>
  <si>
    <t>Male_MastersRingsport_MMThaiboxing_MM-75 KG</t>
  </si>
  <si>
    <t>Male_MastersRingsport_MMThaiboxing_MM-85 KG</t>
  </si>
  <si>
    <t>Male_MastersRingsport_MMThaiboxing_MM-90 KG</t>
  </si>
  <si>
    <t>Male_MastersRingsport_MMThaiboxing_MM+90 KG</t>
  </si>
  <si>
    <t>Male_MastersRingsport_MMMMA_Full_MM-60 KG</t>
  </si>
  <si>
    <t>Male_MastersRingsport_MMMMA_Full_MM-65 KG</t>
  </si>
  <si>
    <t>Male_MastersRingsport_MMMMA_Full_MM-75 KG</t>
  </si>
  <si>
    <t>Male_MastersRingsport_MMMMA_Full_MM-85 KG</t>
  </si>
  <si>
    <t>Male_MastersRingsport_MMMMA_Full_MM-90 KG</t>
  </si>
  <si>
    <t>Male_MastersRingsport_MMMMA_Full_MM+90 KG</t>
  </si>
  <si>
    <t>Female_VeteransRingsport_FVFullcontact_FV-50 KG</t>
  </si>
  <si>
    <t>Female_VeteransRingsport_FVFullcontact_FV-55 KG</t>
  </si>
  <si>
    <t>Female_VeteransRingsport_FVFullcontact_FV-65 KG</t>
  </si>
  <si>
    <t>Female_VeteransRingsport_FVKickboxing_K1_FV-50 KG</t>
  </si>
  <si>
    <t>Female_VeteransRingsport_FVKickboxing_K1_FV-55 KG</t>
  </si>
  <si>
    <t>Female_VeteransRingsport_FVKickboxing_K1_FV-65 KG</t>
  </si>
  <si>
    <t>Female_VeteransRingsport_FVOriental_Boxing_FV-50 KG</t>
  </si>
  <si>
    <t>Female_VeteransRingsport_FVOriental_Boxing_FV-55 KG</t>
  </si>
  <si>
    <t>Female_VeteransRingsport_FVOriental_Boxing_FV-65 KG</t>
  </si>
  <si>
    <t>Female_VeteransRingsport_FVThaiboxing_FV-50 KG</t>
  </si>
  <si>
    <t>Female_VeteransRingsport_FVThaiboxing_FV-55 KG</t>
  </si>
  <si>
    <t>Female_VeteransRingsport_FVThaiboxing_FV-65 KG</t>
  </si>
  <si>
    <t>Female_VeteransRingsport_FVMMA_Full_FV-50 KG</t>
  </si>
  <si>
    <t>Female_VeteransRingsport_FVMMA_Full_FV-55 KG</t>
  </si>
  <si>
    <t>Female_VeteransRingsport_FVMMA_Full_FV-65 KG</t>
  </si>
  <si>
    <t>Female_MastersRingsport_FMFullcontact_FM-50 KG</t>
  </si>
  <si>
    <t>Female_MastersRingsport_FMFullcontact_FM-55 KG</t>
  </si>
  <si>
    <t>Female_MastersRingsport_FMFullcontact_FM-65 KG</t>
  </si>
  <si>
    <t>Female_MastersRingsport_FMKickboxing_K1_FM-50 KG</t>
  </si>
  <si>
    <t>Female_MastersRingsport_FMKickboxing_K1_FM-55 KG</t>
  </si>
  <si>
    <t>Female_MastersRingsport_FMKickboxing_K1_FM-65 KG</t>
  </si>
  <si>
    <t>Female_MastersRingsport_FMOriental_Boxing_FM-50 KG</t>
  </si>
  <si>
    <t>Female_MastersRingsport_FMOriental_Boxing_FM-55 KG</t>
  </si>
  <si>
    <t>Female_MastersRingsport_FMOriental_Boxing_FM-65 KG</t>
  </si>
  <si>
    <t>Female_MastersRingsport_FMThaiboxing_FM-50 KG</t>
  </si>
  <si>
    <t>Female_MastersRingsport_FMThaiboxing_FM-55 KG</t>
  </si>
  <si>
    <t>Female_MastersRingsport_FMThaiboxing_FM-65 KG</t>
  </si>
  <si>
    <t>Female_MastersRingsport_FMMMA_Full_FM-50 KG</t>
  </si>
  <si>
    <t>Female_MastersRingsport_FMMMA_Full_FM-55 KG</t>
  </si>
  <si>
    <t>Female_MastersRingsport_FMMMA_Full_FM-65 KG</t>
  </si>
  <si>
    <t>Spalte7</t>
  </si>
  <si>
    <t>Spalte8</t>
  </si>
  <si>
    <t>Spalte9</t>
  </si>
  <si>
    <t>Spalte11</t>
  </si>
  <si>
    <t>ID</t>
  </si>
  <si>
    <t>Krzl</t>
  </si>
  <si>
    <t>Verantwortlicher</t>
  </si>
  <si>
    <t>Clubname</t>
  </si>
  <si>
    <t>Spalte3</t>
  </si>
  <si>
    <t xml:space="preserve">HELP </t>
  </si>
  <si>
    <t>TUTORIAL</t>
  </si>
  <si>
    <t>The applicant is responsible for the correct age of the Team members. Incorrect information can lead to disqualification</t>
  </si>
  <si>
    <t>MMA Full  MC -45 KG</t>
  </si>
  <si>
    <t>MMA Full  MC -50 KG</t>
  </si>
  <si>
    <t>MMA Full  MC -55 KG</t>
  </si>
  <si>
    <t>MMA Full  MC -60 KG</t>
  </si>
  <si>
    <t>MMA Full  MC -65 KG</t>
  </si>
  <si>
    <t>MMA Full  MC -70 KG</t>
  </si>
  <si>
    <t>MMA Full  MC -75 KG</t>
  </si>
  <si>
    <t>MMA Full  MC -80 KG</t>
  </si>
  <si>
    <t>MMA Full  MC +80 KG</t>
  </si>
  <si>
    <t>MMA Full  FC -45 KG</t>
  </si>
  <si>
    <t>MMA Full  FC -50 KG</t>
  </si>
  <si>
    <t>MMA Full  FC -55 KG</t>
  </si>
  <si>
    <t>MMA Full  FC -60 KG</t>
  </si>
  <si>
    <t>MMA Full  FC -65 KG</t>
  </si>
  <si>
    <t>MMA Full  FC -70 KG</t>
  </si>
  <si>
    <t>MMA Full  FC +70 KG</t>
  </si>
  <si>
    <t>MMA Full  MA -60 KG</t>
  </si>
  <si>
    <t>MMA Full  MA -65 KG</t>
  </si>
  <si>
    <t>MMA Full  MA -70 KG</t>
  </si>
  <si>
    <t>MMA Full  MA -75 KG</t>
  </si>
  <si>
    <t>MMA Full  MA -80 KG</t>
  </si>
  <si>
    <t>MMA Full  MA -85 KG</t>
  </si>
  <si>
    <t>MMA Full  MA -90 KG</t>
  </si>
  <si>
    <t>MMA Full  MA +90 KG</t>
  </si>
  <si>
    <t>MMA Full  FA -50 KG</t>
  </si>
  <si>
    <t>MMA Full  FA -55 KG</t>
  </si>
  <si>
    <t>MMA Full  FA -60 KG</t>
  </si>
  <si>
    <t>MMA Full  FA -65 KG</t>
  </si>
  <si>
    <t>MMA Full  FA -70 KG</t>
  </si>
  <si>
    <t>MMA Full  FA +70 KG</t>
  </si>
  <si>
    <t>Nicht vergessen die Anmeldung als Anhang mit zu senden!                 Dont forget to send the Registration as an Attachment!</t>
  </si>
  <si>
    <t>(Please note : Team Members in wrong Age Divisions can be disqualified or get a point deduction)</t>
  </si>
  <si>
    <t>Gebühr/Fee</t>
  </si>
  <si>
    <t>Int. German Open / Simmern (Ger)</t>
  </si>
  <si>
    <t>Please select ➔ ➔ ➔</t>
  </si>
  <si>
    <t>Federation (optional)</t>
  </si>
  <si>
    <t>Lightcontact_MGC</t>
  </si>
  <si>
    <t>Lightcontact_FGC</t>
  </si>
  <si>
    <t>Male_CadetsGrand_Champion_Lightcontact_MGCOpen</t>
  </si>
  <si>
    <t>Grand Champion  Male Lightcontact</t>
  </si>
  <si>
    <t>Female_CadetsGrand_ChampionLightcontact_FGCOpen</t>
  </si>
  <si>
    <t>Male_AdultsGrand_Champion_Lightcontact_MGCOpen</t>
  </si>
  <si>
    <t>Female_AdultsGrand_ChampionLightcontact_FGCOpen</t>
  </si>
  <si>
    <t>Male_VeteransGrand_Champion_Lightcontact_MGCOpen</t>
  </si>
  <si>
    <t>Female_VeteransGrand_ChampionLightcontact_FGCOpen</t>
  </si>
  <si>
    <t>Male_MastersGrand_Champion_Lightcontact_MGCOpen</t>
  </si>
  <si>
    <t>Female_MastersGrand_ChampionLightcontact_FGCOpen</t>
  </si>
  <si>
    <t>Grand Champion  Fem. Lightcontact</t>
  </si>
  <si>
    <t>Light ITF</t>
  </si>
  <si>
    <t>Male_KidsTatami_MKITF_Lightcontact_MK-25 KG</t>
  </si>
  <si>
    <t>ITF Lightcontact  MK -25 KG</t>
  </si>
  <si>
    <t>Male_KidsTatami_MKITF_Lightcontact_MK-30 KG</t>
  </si>
  <si>
    <t>ITF Lightcontact  MK -30 KG</t>
  </si>
  <si>
    <t>Male_KidsTatami_MKITF_Lightcontact_MK-35 KG</t>
  </si>
  <si>
    <t>ITF Lightcontact  MK -35 KG</t>
  </si>
  <si>
    <t>Male_KidsTatami_MKITF_Lightcontact_MK-40 KG</t>
  </si>
  <si>
    <t>ITF Lightcontact  MK -40 KG</t>
  </si>
  <si>
    <t>Male_KidsTatami_MKITF_Lightcontact_MK-45 KG</t>
  </si>
  <si>
    <t>ITF Lightcontact  MK -45 KG</t>
  </si>
  <si>
    <t>Male_KidsTatami_MKITF_Lightcontact_MK-50 KG</t>
  </si>
  <si>
    <t>ITF Lightcontact  MK -50 KG</t>
  </si>
  <si>
    <t xml:space="preserve">Male_KidsTatami_MKITF_Lightcontact_MK+50 KG </t>
  </si>
  <si>
    <t xml:space="preserve">ITF Lightontact  MK +50 KG </t>
  </si>
  <si>
    <t>Female_KidsTatami_FKITF_Lightcontact_FK-25 KG</t>
  </si>
  <si>
    <t>ITF Lightcontact  FK -25 KG</t>
  </si>
  <si>
    <t>Female_KidsTatami_FKITF_Lightcontact_FK-30 KG</t>
  </si>
  <si>
    <t>ITF Lightcontact  FK -30 KG</t>
  </si>
  <si>
    <t>Female_KidsTatami_FKITF_Lightcontact_FK-35 KG</t>
  </si>
  <si>
    <t>ITF Lightcontact  FK -35 KG</t>
  </si>
  <si>
    <t>Female_KidsTatami_FKITF_Lightcontact_FK-40 KG</t>
  </si>
  <si>
    <t>ITF Lightcontact  FK -40 KG</t>
  </si>
  <si>
    <t>Female_KidsTatami_FKITF_Lightcontact_FK-45 KG</t>
  </si>
  <si>
    <t>ITF Lightcontact  FK -45 KG</t>
  </si>
  <si>
    <t>Female_KidsTatami_FKITF_Lightcontact_FK-50 KG</t>
  </si>
  <si>
    <t>ITF Lightcontact  FK -50 KG</t>
  </si>
  <si>
    <t xml:space="preserve">Female_KidsTatami_FKITF_Lightcontact_FK+50 KG </t>
  </si>
  <si>
    <t xml:space="preserve">ITF Lightontact  FK +50 KG </t>
  </si>
  <si>
    <t>Male_JuniorsTatami_MJITF_Lightcontact_MJ-40 KG</t>
  </si>
  <si>
    <t>ITF Lightcontact  MJ -40 KG</t>
  </si>
  <si>
    <t>Male_JuniorsTatami_MJITF_Lightcontact_MJ-45 KG</t>
  </si>
  <si>
    <t>ITF Lightcontact  MJ -45 KG</t>
  </si>
  <si>
    <t>Male_JuniorsTatami_MJITF_Lightcontact_MJ-50 KG</t>
  </si>
  <si>
    <t>ITF Lightcontact  MJ -50 KG</t>
  </si>
  <si>
    <t>Male_JuniorsTatami_MJITF_Lightcontact_MJ-55 KG</t>
  </si>
  <si>
    <t>ITF Lightcontact  MJ -55 KG</t>
  </si>
  <si>
    <t>Male_JuniorsTatami_MJITF_Lightcontact_MJ-60 KG</t>
  </si>
  <si>
    <t>ITF Lightcontact  MJ -60 KG</t>
  </si>
  <si>
    <t>Male_JuniorsTatami_MJITF_Lightcontact_MJ-65 KG</t>
  </si>
  <si>
    <t>ITF Lightcontact  MJ -65 KG</t>
  </si>
  <si>
    <t>Male_JuniorsTatami_MJITF_Lightcontact_MJ-70 KG</t>
  </si>
  <si>
    <t>ITF Lightcontact  MJ -70 KG</t>
  </si>
  <si>
    <t>Male_JuniorsTatami_MJITF_Lightcontact_MJ+70 KG</t>
  </si>
  <si>
    <t>ITF Lightcontact  MJ +70 KG</t>
  </si>
  <si>
    <t>Female_JuniorsTatami_FJITF_Lightcontact_FJ-40 KG</t>
  </si>
  <si>
    <t>ITF Lightcontact  FJ -40 KG</t>
  </si>
  <si>
    <t>Female_JuniorsTatami_FJITF_Lightcontact_FJ-45 KG</t>
  </si>
  <si>
    <t>ITF Lightcontact  FJ -45 KG</t>
  </si>
  <si>
    <t>Female_JuniorsTatami_FJITF_Lightcontact_FJ-50 KG</t>
  </si>
  <si>
    <t>ITF Lightcontact  FJ -50 KG</t>
  </si>
  <si>
    <t>Female_JuniorsTatami_FJITF_Lightcontact_FJ-55 KG</t>
  </si>
  <si>
    <t>ITF Lightcontact  FJ -55 KG</t>
  </si>
  <si>
    <t>Female_JuniorsTatami_FJITF_Lightcontact_FJ-60 KG</t>
  </si>
  <si>
    <t>ITF Lightcontact  FJ -60 KG</t>
  </si>
  <si>
    <t>Female_JuniorsTatami_FJITF_Lightcontact_FJ-65 KG</t>
  </si>
  <si>
    <t>ITF Lightcontact  FJ -65 KG</t>
  </si>
  <si>
    <t xml:space="preserve">Female_JuniorsTatami_FJITF_Lightcontact_FJ+65 KG </t>
  </si>
  <si>
    <t xml:space="preserve">ITF Lightontact  FJ +65 KG </t>
  </si>
  <si>
    <t>Male_CadetsTatami_MCITF_Lightcontact_MC-45 KG</t>
  </si>
  <si>
    <t>ITF Lightcontact  MC -45 KG</t>
  </si>
  <si>
    <t>Male_CadetsTatami_MCITF_Lightcontact_MC-50 KG</t>
  </si>
  <si>
    <t>ITF Lightcontact  MC -50 KG</t>
  </si>
  <si>
    <t>Male_CadetsTatami_MCITF_Lightcontact_MC-55 KG</t>
  </si>
  <si>
    <t>ITF Lightcontact  MC -55 KG</t>
  </si>
  <si>
    <t>Male_CadetsTatami_MCITF_Lightcontact_MC-60 KG</t>
  </si>
  <si>
    <t>ITF Lightcontact  MC -60 KG</t>
  </si>
  <si>
    <t>Male_CadetsTatami_MCITF_Lightcontact_MC-65 KG</t>
  </si>
  <si>
    <t>ITF Lightcontact  MC -65 KG</t>
  </si>
  <si>
    <t>Male_CadetsTatami_MCITF_Lightcontact_MC-70 KG</t>
  </si>
  <si>
    <t>ITF Lightcontact  MC -70 KG</t>
  </si>
  <si>
    <t>Male_CadetsTatami_MCITF_Lightcontact_MC-75 KG</t>
  </si>
  <si>
    <t>ITF Lightcontact  MC -75 KG</t>
  </si>
  <si>
    <t>Male_CadetsTatami_MCITF_Lightcontact_MC-80 KG</t>
  </si>
  <si>
    <t>ITF Lightcontact  MC -80 KG</t>
  </si>
  <si>
    <t>Male_CadetsTatami_MCITF_Lightcontact_MC+80 KG</t>
  </si>
  <si>
    <t>ITF Lightcontact  MC +80 KG</t>
  </si>
  <si>
    <t>Female_CadetsTatami_FCITF_Lightcontact_FC-45 KG</t>
  </si>
  <si>
    <t>ITF Lightcontact  FC -45 KG</t>
  </si>
  <si>
    <t>Female_CadetsTatami_FCITF_Lightcontact_FC-50 KG</t>
  </si>
  <si>
    <t>ITF Lightcontact  FC -50 KG</t>
  </si>
  <si>
    <t>Female_CadetsTatami_FCITF_Lightcontact_FC-55 KG</t>
  </si>
  <si>
    <t>ITF Lightcontact  FC -55 KG</t>
  </si>
  <si>
    <t>Female_CadetsTatami_FCITF_Lightcontact_FC-60 KG</t>
  </si>
  <si>
    <t>ITF Lightcontact  FC -60 KG</t>
  </si>
  <si>
    <t>Female_CadetsTatami_FCITF_Lightcontact_FC-65 KG</t>
  </si>
  <si>
    <t>ITF Lightcontact  FC -65 KG</t>
  </si>
  <si>
    <t>Female_CadetsTatami_FCITF_Lightcontact_FC-70 KG</t>
  </si>
  <si>
    <t>ITF Lightcontact  FC -70 KG</t>
  </si>
  <si>
    <t>Female_CadetsTatami_FCITF_Lightcontact_FC+70 KG</t>
  </si>
  <si>
    <t>ITF Lightcontact  FC +70 KG</t>
  </si>
  <si>
    <t>Male_AdultsTatami_MAITF_Lightcontact_MA-60 KG</t>
  </si>
  <si>
    <t>ITF Lightcontact  MA -60 KG</t>
  </si>
  <si>
    <t>Male_AdultsTatami_MAITF_Lightcontact_MA-65 KG</t>
  </si>
  <si>
    <t>ITF Lightcontact  MA -65 KG</t>
  </si>
  <si>
    <t>Male_AdultsTatami_MAITF_Lightcontact_MA-70 KG</t>
  </si>
  <si>
    <t>ITF Lightcontact  MA -70 KG</t>
  </si>
  <si>
    <t>Male_AdultsTatami_MAITF_Lightcontact_MA-75 KG</t>
  </si>
  <si>
    <t>ITF Lightcontact  MA -75 KG</t>
  </si>
  <si>
    <t>Male_AdultsTatami_MAITF_Lightcontact_MA-80 KG</t>
  </si>
  <si>
    <t>ITF Lightcontact  MA -80 KG</t>
  </si>
  <si>
    <t>Male_AdultsTatami_MAITF_Lightcontact_MA-85 KG</t>
  </si>
  <si>
    <t>ITF Lightcontact  MA -85 KG</t>
  </si>
  <si>
    <t>Male_AdultsTatami_MAITF_Lightcontact_MA-90 KG</t>
  </si>
  <si>
    <t>ITF Lightcontact  MA -90 KG</t>
  </si>
  <si>
    <t>Male_AdultsTatami_MAITF_Lightcontact_MA+90 KG</t>
  </si>
  <si>
    <t>ITF Lightcontact  MA +90 KG</t>
  </si>
  <si>
    <t>Female_AdultsTatami_FAITF_Lightcontact_FA-50 KG</t>
  </si>
  <si>
    <t>ITF Lightcontact  FA -50 KG</t>
  </si>
  <si>
    <t>Female_AdultsTatami_FAITF_Lightcontact_FA-55 KG</t>
  </si>
  <si>
    <t>ITF Lightcontact  FA -55 KG</t>
  </si>
  <si>
    <t>Female_AdultsTatami_FAITF_Lightcontact_FA-60 KG</t>
  </si>
  <si>
    <t>ITF Lightcontact  FA -60 KG</t>
  </si>
  <si>
    <t>Female_AdultsTatami_FAITF_Lightcontact_FA-65 KG</t>
  </si>
  <si>
    <t>ITF Lightcontact  FA -65 KG</t>
  </si>
  <si>
    <t>Female_AdultsTatami_FAITF_Lightcontact_FA-70 KG</t>
  </si>
  <si>
    <t>ITF Lightcontact  FA -70 KG</t>
  </si>
  <si>
    <t>Female_AdultsTatami_FAITF_Lightcontact_FA+70 KG</t>
  </si>
  <si>
    <t>ITF Lightcontact  FA +70 KG</t>
  </si>
  <si>
    <t>Male_VeteransTatami_MVITF_Lightcontact_MV-70 KG</t>
  </si>
  <si>
    <t>ITF Lightcontact  MV -70 KG</t>
  </si>
  <si>
    <t>Male_VeteransTatami_MVITF_Lightcontact_MV-80 KG</t>
  </si>
  <si>
    <t>ITF Lightcontact  MV -80 KG</t>
  </si>
  <si>
    <t>Male_VeteransTatami_MVITF_Lightcontact_MV+80 KG</t>
  </si>
  <si>
    <t>ITF Lightcontact  MV +80 KG</t>
  </si>
  <si>
    <t>Female_VeteransTatami_FVITF_Lightcontact_FV-60 KG</t>
  </si>
  <si>
    <t>ITF Lightcontact  FV -60 KG</t>
  </si>
  <si>
    <t>Female_VeteransTatami_FVITF_Lightcontact_FV-70 KG</t>
  </si>
  <si>
    <t>ITF Lightcontact  FV -70 KG</t>
  </si>
  <si>
    <t>Female_VeteransTatami_FVITF_Lightcontact_FV+70 KG</t>
  </si>
  <si>
    <t>ITF Lightcontact  FV +70 KG</t>
  </si>
  <si>
    <t>Male_MastersTatami_MMITF_Lightcontact_MM-70 KG</t>
  </si>
  <si>
    <t>ITF Lightcontact  MM -70 KG</t>
  </si>
  <si>
    <t>Male_MastersTatami_MMITF_Lightcontact_MM-80 KG</t>
  </si>
  <si>
    <t>ITF Lightcontact  MM -80 KG</t>
  </si>
  <si>
    <t>Male_MastersTatami_MMITF_Lightcontact_MM+80 KG</t>
  </si>
  <si>
    <t>ITF Lightcontact  MM +80 KG</t>
  </si>
  <si>
    <t>Female_MastersTatami_FMITF_Lightcontact_FM-60 KG</t>
  </si>
  <si>
    <t>ITF Lightcontact  FM -60 KG</t>
  </si>
  <si>
    <t>Female_MastersTatami_FMITF_Lightcontact_FM-70 KG</t>
  </si>
  <si>
    <t>ITF Lightcontact  FM -70 KG</t>
  </si>
  <si>
    <t>Female_MastersTatami_FMITF_Lightcontact_FM+70 KG</t>
  </si>
  <si>
    <t>ITF Lightcontact  FM +70 KG</t>
  </si>
  <si>
    <t>ITF_Lightcontact_MK</t>
  </si>
  <si>
    <t>ITF_Lightcontact_MJ</t>
  </si>
  <si>
    <t>ITF_Lightcontact_MC</t>
  </si>
  <si>
    <t>ITF_Lightcontact_MA</t>
  </si>
  <si>
    <t>ITF_Lightcontact_MV</t>
  </si>
  <si>
    <t>ITF_Lightcontact_MM</t>
  </si>
  <si>
    <t>ITF_Lightcontact_FK</t>
  </si>
  <si>
    <t>ITF_Lightcontact_FJ</t>
  </si>
  <si>
    <t>ITF_Lightcontact_FC</t>
  </si>
  <si>
    <t>ITF_Lightcontact_FA</t>
  </si>
  <si>
    <t>ITF_Lightcontact_FV</t>
  </si>
  <si>
    <t>ITF_Lightcontact_FM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</si>
</sst>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[&gt;90]&quot;&quot;;General&quot; years&quot;"/>
    <numFmt numFmtId="165" formatCode="#,##0.00\ &quot;€&quot;"/>
    <numFmt numFmtId="166" formatCode="&quot;-&quot;0&quot; KG&quot;"/>
    <numFmt numFmtId="167" formatCode="&quot;+&quot;0&quot; KG&quot;"/>
    <numFmt numFmtId="168" formatCode="&quot;Extra charge for &quot;0&quot; starts =&quot;"/>
    <numFmt numFmtId="169" formatCode="&quot;Become a WMAC Member an pay just &quot;0.00\ &quot;€&quot;&quot; - Contact us!&quot;"/>
  </numFmts>
  <fonts count="10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2"/>
      <color theme="2" tint="-9.9978637043366805E-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i/>
      <sz val="12"/>
      <color theme="0" tint="-0.34998626667073579"/>
      <name val="Calibri"/>
      <family val="2"/>
      <scheme val="minor"/>
    </font>
    <font>
      <b/>
      <i/>
      <sz val="12"/>
      <color theme="0" tint="-0.34998626667073579"/>
      <name val="Calibri"/>
      <family val="2"/>
      <scheme val="minor"/>
    </font>
    <font>
      <i/>
      <u/>
      <sz val="12"/>
      <color theme="0" tint="-0.34998626667073579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u/>
      <sz val="3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i/>
      <u/>
      <sz val="12"/>
      <color theme="2" tint="-0.499984740745262"/>
      <name val="Calibri"/>
      <family val="2"/>
      <scheme val="minor"/>
    </font>
    <font>
      <b/>
      <i/>
      <u/>
      <sz val="11"/>
      <color theme="2" tint="-0.499984740745262"/>
      <name val="Calibri"/>
      <family val="2"/>
      <scheme val="minor"/>
    </font>
    <font>
      <b/>
      <i/>
      <sz val="12"/>
      <color theme="2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u/>
      <sz val="16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7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2"/>
      <color rgb="FF0000FF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i/>
      <sz val="12"/>
      <color theme="8" tint="-0.249977111117893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u/>
      <sz val="12"/>
      <color theme="8" tint="-0.249977111117893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u/>
      <sz val="12"/>
      <color theme="4" tint="-0.499984740745262"/>
      <name val="Calibri"/>
      <family val="2"/>
      <scheme val="minor"/>
    </font>
    <font>
      <i/>
      <sz val="11"/>
      <color rgb="FF0066FF"/>
      <name val="Calibri"/>
      <family val="2"/>
      <scheme val="minor"/>
    </font>
    <font>
      <i/>
      <sz val="12"/>
      <color rgb="FF0066F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36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8"/>
      <color rgb="FF00FF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1"/>
      <color rgb="FF00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4" tint="0.79998168889431442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u/>
      <sz val="11"/>
      <color rgb="FF3333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gradientFill>
        <stop position="0">
          <color theme="4" tint="0.59999389629810485"/>
        </stop>
        <stop position="1">
          <color theme="4" tint="0.40000610370189521"/>
        </stop>
      </gradient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64"/>
      </patternFill>
    </fill>
  </fills>
  <borders count="143">
    <border>
      <left/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/>
      <top style="medium">
        <color indexed="64"/>
      </top>
      <bottom/>
      <diagonal/>
    </border>
    <border>
      <left/>
      <right style="thin">
        <color theme="2" tint="-0.24994659260841701"/>
      </right>
      <top style="medium">
        <color indexed="64"/>
      </top>
      <bottom/>
      <diagonal/>
    </border>
    <border>
      <left style="thin">
        <color theme="2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ck">
        <color theme="4" tint="0.79998168889431442"/>
      </left>
      <right/>
      <top style="thick">
        <color theme="4" tint="0.79998168889431442"/>
      </top>
      <bottom style="medium">
        <color theme="4" tint="0.79998168889431442"/>
      </bottom>
      <diagonal/>
    </border>
    <border>
      <left/>
      <right/>
      <top style="thick">
        <color theme="4" tint="0.79998168889431442"/>
      </top>
      <bottom style="medium">
        <color theme="4" tint="0.79998168889431442"/>
      </bottom>
      <diagonal/>
    </border>
    <border>
      <left/>
      <right style="thick">
        <color theme="4" tint="0.79998168889431442"/>
      </right>
      <top style="thick">
        <color theme="4" tint="0.79998168889431442"/>
      </top>
      <bottom style="medium">
        <color theme="4" tint="0.79998168889431442"/>
      </bottom>
      <diagonal/>
    </border>
    <border>
      <left style="thick">
        <color theme="4" tint="0.79998168889431442"/>
      </left>
      <right/>
      <top style="medium">
        <color theme="4" tint="0.79998168889431442"/>
      </top>
      <bottom style="thick">
        <color theme="4" tint="0.79998168889431442"/>
      </bottom>
      <diagonal/>
    </border>
    <border>
      <left/>
      <right/>
      <top style="medium">
        <color theme="4" tint="0.79998168889431442"/>
      </top>
      <bottom style="thick">
        <color theme="4" tint="0.79998168889431442"/>
      </bottom>
      <diagonal/>
    </border>
    <border>
      <left/>
      <right style="thick">
        <color theme="4" tint="0.79998168889431442"/>
      </right>
      <top style="medium">
        <color theme="4" tint="0.79998168889431442"/>
      </top>
      <bottom style="thick">
        <color theme="4" tint="0.79998168889431442"/>
      </bottom>
      <diagonal/>
    </border>
    <border>
      <left style="medium">
        <color theme="4" tint="0.79998168889431442"/>
      </left>
      <right/>
      <top style="thick">
        <color theme="4" tint="0.79998168889431442"/>
      </top>
      <bottom style="medium">
        <color theme="4" tint="0.79998168889431442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theme="2" tint="-0.24994659260841701"/>
      </right>
      <top style="thick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indexed="64"/>
      </top>
      <bottom style="thin">
        <color theme="2" tint="-0.24994659260841701"/>
      </bottom>
      <diagonal/>
    </border>
    <border>
      <left style="thick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indexed="64"/>
      </left>
      <right style="thin">
        <color theme="2" tint="-0.24994659260841701"/>
      </right>
      <top style="thin">
        <color theme="2" tint="-0.24994659260841701"/>
      </top>
      <bottom style="thick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ck">
        <color theme="4" tint="0.79998168889431442"/>
      </bottom>
      <diagonal/>
    </border>
    <border>
      <left style="thin">
        <color theme="2" tint="-0.24994659260841701"/>
      </left>
      <right/>
      <top style="thick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indexed="64"/>
      </bottom>
      <diagonal/>
    </border>
    <border>
      <left/>
      <right style="thin">
        <color theme="2" tint="-0.24994659260841701"/>
      </right>
      <top style="thick">
        <color indexed="64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ck">
        <color indexed="64"/>
      </bottom>
      <diagonal/>
    </border>
    <border diagonalUp="1" diagonalDown="1"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 style="thin">
        <color theme="2" tint="-0.24994659260841701"/>
      </diagonal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indexed="64"/>
      </bottom>
      <diagonal/>
    </border>
    <border diagonalUp="1" diagonalDown="1"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 style="thin">
        <color theme="2" tint="-0.24994659260841701"/>
      </diagonal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theme="2" tint="-9.9948118533890809E-2"/>
      </right>
      <top style="thick">
        <color indexed="64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indexed="64"/>
      </top>
      <bottom/>
      <diagonal/>
    </border>
    <border>
      <left style="thin">
        <color theme="2" tint="-9.9948118533890809E-2"/>
      </left>
      <right style="thick">
        <color indexed="64"/>
      </right>
      <top style="thick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2"/>
      </left>
      <right/>
      <top/>
      <bottom style="thick">
        <color theme="2"/>
      </bottom>
      <diagonal/>
    </border>
    <border>
      <left/>
      <right style="thick">
        <color theme="2"/>
      </right>
      <top/>
      <bottom style="thick">
        <color theme="2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theme="2" tint="-0.24994659260841701"/>
      </right>
      <top style="thick">
        <color indexed="64"/>
      </top>
      <bottom/>
      <diagonal/>
    </border>
    <border>
      <left style="thin">
        <color theme="2" tint="-0.24994659260841701"/>
      </left>
      <right/>
      <top style="thick">
        <color indexed="64"/>
      </top>
      <bottom/>
      <diagonal/>
    </border>
    <border>
      <left/>
      <right style="thin">
        <color theme="2" tint="-0.24994659260841701"/>
      </right>
      <top style="thick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indexed="64"/>
      </top>
      <bottom/>
      <diagonal/>
    </border>
    <border>
      <left style="thin">
        <color theme="2" tint="-0.2499465926084170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ck">
        <color rgb="FFFF0000"/>
      </left>
      <right/>
      <top style="double">
        <color auto="1"/>
      </top>
      <bottom/>
      <diagonal/>
    </border>
    <border>
      <left/>
      <right style="thick">
        <color rgb="FFFF0000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2" tint="-0.24994659260841701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n">
        <color theme="2" tint="-0.24994659260841701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24994659260841701"/>
      </left>
      <right style="thick">
        <color indexed="64"/>
      </right>
      <top style="thin">
        <color theme="1" tint="0.499984740745262"/>
      </top>
      <bottom style="thick">
        <color theme="1"/>
      </bottom>
      <diagonal/>
    </border>
    <border>
      <left style="thick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628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0" fontId="1" fillId="6" borderId="0" xfId="0" applyFont="1" applyFill="1" applyProtection="1">
      <protection hidden="1"/>
    </xf>
    <xf numFmtId="14" fontId="1" fillId="6" borderId="0" xfId="0" applyNumberFormat="1" applyFont="1" applyFill="1" applyProtection="1">
      <protection hidden="1"/>
    </xf>
    <xf numFmtId="14" fontId="12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1" fontId="12" fillId="6" borderId="0" xfId="0" applyNumberFormat="1" applyFont="1" applyFill="1" applyProtection="1">
      <protection hidden="1"/>
    </xf>
    <xf numFmtId="1" fontId="12" fillId="0" borderId="0" xfId="0" applyNumberFormat="1" applyFont="1" applyProtection="1">
      <protection hidden="1"/>
    </xf>
    <xf numFmtId="0" fontId="30" fillId="0" borderId="0" xfId="0" applyFont="1" applyProtection="1">
      <protection hidden="1"/>
    </xf>
    <xf numFmtId="1" fontId="32" fillId="6" borderId="0" xfId="0" applyNumberFormat="1" applyFont="1" applyFill="1" applyProtection="1">
      <protection hidden="1"/>
    </xf>
    <xf numFmtId="14" fontId="32" fillId="0" borderId="0" xfId="0" applyNumberFormat="1" applyFont="1" applyProtection="1">
      <protection hidden="1"/>
    </xf>
    <xf numFmtId="0" fontId="34" fillId="6" borderId="0" xfId="0" applyFont="1" applyFill="1" applyProtection="1">
      <protection hidden="1"/>
    </xf>
    <xf numFmtId="14" fontId="34" fillId="6" borderId="0" xfId="0" applyNumberFormat="1" applyFont="1" applyFill="1" applyProtection="1">
      <protection hidden="1"/>
    </xf>
    <xf numFmtId="0" fontId="35" fillId="6" borderId="0" xfId="0" applyFont="1" applyFill="1" applyProtection="1">
      <protection hidden="1"/>
    </xf>
    <xf numFmtId="1" fontId="34" fillId="6" borderId="0" xfId="0" applyNumberFormat="1" applyFont="1" applyFill="1" applyProtection="1">
      <protection hidden="1"/>
    </xf>
    <xf numFmtId="14" fontId="34" fillId="0" borderId="0" xfId="0" applyNumberFormat="1" applyFont="1" applyProtection="1">
      <protection hidden="1"/>
    </xf>
    <xf numFmtId="164" fontId="36" fillId="6" borderId="0" xfId="0" applyNumberFormat="1" applyFont="1" applyFill="1" applyAlignment="1" applyProtection="1">
      <alignment horizontal="center"/>
      <protection hidden="1"/>
    </xf>
    <xf numFmtId="0" fontId="44" fillId="6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27" fillId="3" borderId="83" xfId="0" applyFont="1" applyFill="1" applyBorder="1" applyAlignment="1" applyProtection="1">
      <alignment horizontal="center" shrinkToFit="1"/>
      <protection hidden="1"/>
    </xf>
    <xf numFmtId="0" fontId="10" fillId="0" borderId="84" xfId="0" applyFont="1" applyBorder="1" applyAlignment="1" applyProtection="1">
      <alignment horizontal="center" shrinkToFit="1"/>
      <protection hidden="1"/>
    </xf>
    <xf numFmtId="165" fontId="43" fillId="10" borderId="88" xfId="0" applyNumberFormat="1" applyFont="1" applyFill="1" applyBorder="1" applyAlignment="1" applyProtection="1">
      <alignment horizontal="center" shrinkToFit="1"/>
      <protection hidden="1"/>
    </xf>
    <xf numFmtId="0" fontId="42" fillId="15" borderId="0" xfId="2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/>
      <protection hidden="1"/>
    </xf>
    <xf numFmtId="0" fontId="10" fillId="6" borderId="113" xfId="0" applyFont="1" applyFill="1" applyBorder="1" applyAlignment="1" applyProtection="1">
      <alignment horizontal="center"/>
      <protection hidden="1"/>
    </xf>
    <xf numFmtId="0" fontId="30" fillId="6" borderId="116" xfId="0" applyFont="1" applyFill="1" applyBorder="1" applyProtection="1">
      <protection hidden="1"/>
    </xf>
    <xf numFmtId="0" fontId="32" fillId="6" borderId="0" xfId="0" applyFont="1" applyFill="1" applyBorder="1" applyProtection="1">
      <protection hidden="1"/>
    </xf>
    <xf numFmtId="14" fontId="32" fillId="6" borderId="0" xfId="0" applyNumberFormat="1" applyFont="1" applyFill="1" applyBorder="1" applyProtection="1">
      <protection hidden="1"/>
    </xf>
    <xf numFmtId="0" fontId="10" fillId="6" borderId="116" xfId="0" applyFont="1" applyFill="1" applyBorder="1" applyAlignment="1" applyProtection="1">
      <alignment horizontal="center"/>
      <protection hidden="1"/>
    </xf>
    <xf numFmtId="0" fontId="1" fillId="6" borderId="116" xfId="0" applyFont="1" applyFill="1" applyBorder="1" applyProtection="1">
      <protection hidden="1"/>
    </xf>
    <xf numFmtId="0" fontId="34" fillId="6" borderId="116" xfId="0" applyFont="1" applyFill="1" applyBorder="1" applyProtection="1">
      <protection hidden="1"/>
    </xf>
    <xf numFmtId="0" fontId="12" fillId="6" borderId="116" xfId="0" applyFont="1" applyFill="1" applyBorder="1" applyProtection="1">
      <protection hidden="1"/>
    </xf>
    <xf numFmtId="0" fontId="15" fillId="7" borderId="25" xfId="0" applyFont="1" applyFill="1" applyBorder="1" applyAlignment="1" applyProtection="1">
      <alignment shrinkToFit="1"/>
      <protection hidden="1"/>
    </xf>
    <xf numFmtId="0" fontId="15" fillId="8" borderId="31" xfId="0" applyFont="1" applyFill="1" applyBorder="1" applyAlignment="1" applyProtection="1">
      <alignment shrinkToFit="1"/>
      <protection hidden="1"/>
    </xf>
    <xf numFmtId="0" fontId="41" fillId="8" borderId="21" xfId="0" applyFont="1" applyFill="1" applyBorder="1" applyAlignment="1" applyProtection="1">
      <alignment horizontal="center" shrinkToFit="1"/>
      <protection hidden="1"/>
    </xf>
    <xf numFmtId="0" fontId="57" fillId="5" borderId="8" xfId="0" applyFont="1" applyFill="1" applyBorder="1" applyAlignment="1" applyProtection="1">
      <alignment shrinkToFit="1"/>
      <protection hidden="1"/>
    </xf>
    <xf numFmtId="0" fontId="23" fillId="6" borderId="0" xfId="0" applyFont="1" applyFill="1" applyAlignment="1" applyProtection="1">
      <alignment shrinkToFit="1"/>
      <protection hidden="1"/>
    </xf>
    <xf numFmtId="14" fontId="23" fillId="6" borderId="0" xfId="0" applyNumberFormat="1" applyFont="1" applyFill="1" applyAlignment="1" applyProtection="1">
      <alignment shrinkToFit="1"/>
      <protection hidden="1"/>
    </xf>
    <xf numFmtId="1" fontId="23" fillId="6" borderId="0" xfId="0" applyNumberFormat="1" applyFont="1" applyFill="1" applyAlignment="1" applyProtection="1">
      <alignment shrinkToFit="1"/>
      <protection hidden="1"/>
    </xf>
    <xf numFmtId="0" fontId="6" fillId="0" borderId="0" xfId="0" applyFont="1" applyAlignment="1" applyProtection="1">
      <alignment shrinkToFit="1"/>
      <protection hidden="1"/>
    </xf>
    <xf numFmtId="0" fontId="15" fillId="7" borderId="26" xfId="0" applyFont="1" applyFill="1" applyBorder="1" applyAlignment="1" applyProtection="1">
      <alignment shrinkToFit="1"/>
      <protection hidden="1"/>
    </xf>
    <xf numFmtId="0" fontId="15" fillId="8" borderId="32" xfId="0" applyFont="1" applyFill="1" applyBorder="1" applyAlignment="1" applyProtection="1">
      <alignment shrinkToFit="1"/>
      <protection hidden="1"/>
    </xf>
    <xf numFmtId="0" fontId="37" fillId="6" borderId="0" xfId="0" applyFont="1" applyFill="1" applyAlignment="1" applyProtection="1">
      <alignment horizontal="center" shrinkToFit="1"/>
      <protection hidden="1"/>
    </xf>
    <xf numFmtId="0" fontId="20" fillId="6" borderId="0" xfId="0" applyFont="1" applyFill="1" applyAlignment="1" applyProtection="1">
      <alignment horizontal="center" shrinkToFit="1"/>
      <protection hidden="1"/>
    </xf>
    <xf numFmtId="0" fontId="15" fillId="7" borderId="27" xfId="0" applyFont="1" applyFill="1" applyBorder="1" applyAlignment="1" applyProtection="1">
      <alignment shrinkToFit="1"/>
      <protection hidden="1"/>
    </xf>
    <xf numFmtId="0" fontId="15" fillId="8" borderId="33" xfId="0" applyFont="1" applyFill="1" applyBorder="1" applyAlignment="1" applyProtection="1">
      <alignment shrinkToFit="1"/>
      <protection hidden="1"/>
    </xf>
    <xf numFmtId="0" fontId="15" fillId="5" borderId="30" xfId="0" applyFont="1" applyFill="1" applyBorder="1" applyAlignment="1" applyProtection="1">
      <alignment horizontal="center" shrinkToFit="1"/>
      <protection hidden="1"/>
    </xf>
    <xf numFmtId="0" fontId="15" fillId="5" borderId="37" xfId="0" applyFont="1" applyFill="1" applyBorder="1" applyAlignment="1" applyProtection="1">
      <alignment horizontal="center" shrinkToFit="1"/>
      <protection hidden="1"/>
    </xf>
    <xf numFmtId="0" fontId="34" fillId="6" borderId="0" xfId="0" applyFont="1" applyFill="1" applyAlignment="1" applyProtection="1">
      <alignment shrinkToFit="1"/>
      <protection hidden="1"/>
    </xf>
    <xf numFmtId="14" fontId="34" fillId="6" borderId="0" xfId="0" applyNumberFormat="1" applyFont="1" applyFill="1" applyAlignment="1" applyProtection="1">
      <alignment shrinkToFit="1"/>
      <protection hidden="1"/>
    </xf>
    <xf numFmtId="1" fontId="34" fillId="6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23" fillId="6" borderId="0" xfId="0" applyFont="1" applyFill="1" applyAlignment="1" applyProtection="1">
      <alignment horizontal="center" shrinkToFit="1"/>
      <protection hidden="1"/>
    </xf>
    <xf numFmtId="168" fontId="41" fillId="6" borderId="64" xfId="0" applyNumberFormat="1" applyFont="1" applyFill="1" applyBorder="1" applyAlignment="1" applyProtection="1">
      <alignment horizontal="center" shrinkToFit="1"/>
      <protection hidden="1"/>
    </xf>
    <xf numFmtId="165" fontId="15" fillId="6" borderId="65" xfId="0" applyNumberFormat="1" applyFont="1" applyFill="1" applyBorder="1" applyAlignment="1" applyProtection="1">
      <alignment horizontal="center" shrinkToFit="1"/>
      <protection hidden="1"/>
    </xf>
    <xf numFmtId="0" fontId="24" fillId="6" borderId="0" xfId="0" applyFont="1" applyFill="1" applyBorder="1" applyAlignment="1" applyProtection="1">
      <alignment horizontal="left" shrinkToFit="1"/>
      <protection hidden="1"/>
    </xf>
    <xf numFmtId="14" fontId="38" fillId="6" borderId="0" xfId="0" applyNumberFormat="1" applyFont="1" applyFill="1" applyAlignment="1" applyProtection="1">
      <alignment shrinkToFit="1"/>
      <protection hidden="1"/>
    </xf>
    <xf numFmtId="0" fontId="38" fillId="6" borderId="0" xfId="0" applyFont="1" applyFill="1" applyAlignment="1" applyProtection="1">
      <alignment shrinkToFit="1"/>
      <protection hidden="1"/>
    </xf>
    <xf numFmtId="1" fontId="38" fillId="6" borderId="0" xfId="0" applyNumberFormat="1" applyFont="1" applyFill="1" applyAlignment="1" applyProtection="1">
      <alignment shrinkToFit="1"/>
      <protection hidden="1"/>
    </xf>
    <xf numFmtId="0" fontId="22" fillId="0" borderId="0" xfId="0" applyFont="1" applyAlignment="1" applyProtection="1">
      <alignment shrinkToFit="1"/>
      <protection hidden="1"/>
    </xf>
    <xf numFmtId="0" fontId="31" fillId="6" borderId="0" xfId="0" applyFont="1" applyFill="1" applyAlignment="1" applyProtection="1">
      <alignment horizontal="left" shrinkToFit="1"/>
      <protection hidden="1"/>
    </xf>
    <xf numFmtId="0" fontId="31" fillId="6" borderId="0" xfId="0" applyFont="1" applyFill="1" applyBorder="1" applyAlignment="1" applyProtection="1">
      <alignment horizontal="left" shrinkToFit="1"/>
      <protection hidden="1"/>
    </xf>
    <xf numFmtId="0" fontId="24" fillId="6" borderId="0" xfId="0" applyFont="1" applyFill="1" applyBorder="1" applyAlignment="1" applyProtection="1">
      <alignment horizontal="center" shrinkToFit="1"/>
      <protection hidden="1"/>
    </xf>
    <xf numFmtId="0" fontId="4" fillId="4" borderId="18" xfId="0" applyFont="1" applyFill="1" applyBorder="1" applyAlignment="1" applyProtection="1">
      <alignment horizontal="left" shrinkToFit="1"/>
      <protection hidden="1"/>
    </xf>
    <xf numFmtId="0" fontId="4" fillId="4" borderId="19" xfId="0" applyFont="1" applyFill="1" applyBorder="1" applyAlignment="1" applyProtection="1">
      <alignment horizontal="left" shrinkToFit="1"/>
      <protection hidden="1"/>
    </xf>
    <xf numFmtId="14" fontId="4" fillId="4" borderId="19" xfId="0" applyNumberFormat="1" applyFont="1" applyFill="1" applyBorder="1" applyAlignment="1" applyProtection="1">
      <alignment horizontal="left" shrinkToFit="1"/>
      <protection hidden="1"/>
    </xf>
    <xf numFmtId="0" fontId="4" fillId="4" borderId="19" xfId="0" applyFont="1" applyFill="1" applyBorder="1" applyAlignment="1" applyProtection="1">
      <alignment horizontal="center" shrinkToFit="1"/>
      <protection hidden="1"/>
    </xf>
    <xf numFmtId="0" fontId="4" fillId="4" borderId="20" xfId="0" applyFont="1" applyFill="1" applyBorder="1" applyAlignment="1" applyProtection="1">
      <alignment horizontal="left" shrinkToFit="1"/>
      <protection hidden="1"/>
    </xf>
    <xf numFmtId="14" fontId="13" fillId="6" borderId="0" xfId="0" applyNumberFormat="1" applyFont="1" applyFill="1" applyAlignment="1" applyProtection="1">
      <alignment shrinkToFit="1"/>
      <protection hidden="1"/>
    </xf>
    <xf numFmtId="1" fontId="13" fillId="6" borderId="0" xfId="0" applyNumberFormat="1" applyFont="1" applyFill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0" fontId="46" fillId="11" borderId="45" xfId="0" applyFont="1" applyFill="1" applyBorder="1" applyAlignment="1" applyProtection="1">
      <alignment horizontal="center" shrinkToFit="1"/>
      <protection hidden="1"/>
    </xf>
    <xf numFmtId="0" fontId="46" fillId="11" borderId="46" xfId="0" applyFont="1" applyFill="1" applyBorder="1" applyAlignment="1" applyProtection="1">
      <alignment horizontal="center" shrinkToFit="1"/>
      <protection hidden="1"/>
    </xf>
    <xf numFmtId="14" fontId="46" fillId="11" borderId="46" xfId="0" applyNumberFormat="1" applyFont="1" applyFill="1" applyBorder="1" applyAlignment="1" applyProtection="1">
      <alignment horizontal="center" shrinkToFit="1"/>
      <protection hidden="1"/>
    </xf>
    <xf numFmtId="166" fontId="47" fillId="11" borderId="46" xfId="0" applyNumberFormat="1" applyFont="1" applyFill="1" applyBorder="1" applyAlignment="1" applyProtection="1">
      <alignment horizontal="center" shrinkToFit="1"/>
      <protection hidden="1"/>
    </xf>
    <xf numFmtId="0" fontId="48" fillId="11" borderId="46" xfId="0" applyFont="1" applyFill="1" applyBorder="1" applyAlignment="1" applyProtection="1">
      <alignment horizontal="center" shrinkToFit="1"/>
      <protection hidden="1"/>
    </xf>
    <xf numFmtId="165" fontId="48" fillId="11" borderId="47" xfId="0" applyNumberFormat="1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shrinkToFit="1"/>
      <protection hidden="1"/>
    </xf>
    <xf numFmtId="1" fontId="16" fillId="6" borderId="0" xfId="0" applyNumberFormat="1" applyFont="1" applyFill="1" applyAlignment="1" applyProtection="1">
      <alignment shrinkToFit="1"/>
      <protection hidden="1"/>
    </xf>
    <xf numFmtId="14" fontId="23" fillId="6" borderId="0" xfId="0" applyNumberFormat="1" applyFont="1" applyFill="1" applyAlignment="1" applyProtection="1">
      <alignment horizontal="center" shrinkToFit="1"/>
      <protection hidden="1"/>
    </xf>
    <xf numFmtId="0" fontId="2" fillId="0" borderId="0" xfId="0" applyFont="1" applyAlignment="1" applyProtection="1">
      <alignment shrinkToFit="1"/>
      <protection hidden="1"/>
    </xf>
    <xf numFmtId="1" fontId="11" fillId="6" borderId="0" xfId="0" applyNumberFormat="1" applyFont="1" applyFill="1" applyAlignment="1" applyProtection="1">
      <alignment shrinkToFit="1"/>
      <protection hidden="1"/>
    </xf>
    <xf numFmtId="0" fontId="3" fillId="0" borderId="0" xfId="0" applyFont="1" applyAlignment="1" applyProtection="1">
      <alignment shrinkToFit="1"/>
      <protection hidden="1"/>
    </xf>
    <xf numFmtId="0" fontId="6" fillId="6" borderId="0" xfId="0" applyFont="1" applyFill="1" applyAlignment="1" applyProtection="1">
      <alignment horizontal="center" shrinkToFit="1"/>
      <protection hidden="1"/>
    </xf>
    <xf numFmtId="0" fontId="1" fillId="6" borderId="0" xfId="0" applyFont="1" applyFill="1" applyAlignment="1" applyProtection="1">
      <alignment horizontal="center" shrinkToFit="1"/>
      <protection hidden="1"/>
    </xf>
    <xf numFmtId="1" fontId="12" fillId="6" borderId="0" xfId="0" applyNumberFormat="1" applyFont="1" applyFill="1" applyAlignment="1" applyProtection="1">
      <alignment shrinkToFit="1"/>
      <protection hidden="1"/>
    </xf>
    <xf numFmtId="0" fontId="50" fillId="6" borderId="0" xfId="0" applyFont="1" applyFill="1" applyAlignment="1" applyProtection="1">
      <alignment shrinkToFit="1"/>
      <protection hidden="1"/>
    </xf>
    <xf numFmtId="0" fontId="55" fillId="6" borderId="0" xfId="0" applyFont="1" applyFill="1" applyAlignment="1" applyProtection="1">
      <alignment horizontal="left" shrinkToFit="1"/>
      <protection hidden="1"/>
    </xf>
    <xf numFmtId="0" fontId="51" fillId="6" borderId="0" xfId="0" applyFont="1" applyFill="1" applyProtection="1">
      <protection hidden="1"/>
    </xf>
    <xf numFmtId="0" fontId="51" fillId="6" borderId="0" xfId="0" applyFont="1" applyFill="1" applyAlignment="1" applyProtection="1">
      <protection hidden="1"/>
    </xf>
    <xf numFmtId="0" fontId="51" fillId="6" borderId="0" xfId="0" applyFont="1" applyFill="1" applyAlignment="1" applyProtection="1">
      <alignment shrinkToFit="1"/>
      <protection hidden="1"/>
    </xf>
    <xf numFmtId="0" fontId="52" fillId="6" borderId="0" xfId="0" applyFont="1" applyFill="1" applyAlignment="1" applyProtection="1">
      <alignment shrinkToFit="1"/>
      <protection hidden="1"/>
    </xf>
    <xf numFmtId="14" fontId="53" fillId="6" borderId="0" xfId="0" applyNumberFormat="1" applyFont="1" applyFill="1" applyAlignment="1" applyProtection="1">
      <alignment shrinkToFit="1"/>
      <protection hidden="1"/>
    </xf>
    <xf numFmtId="1" fontId="53" fillId="6" borderId="0" xfId="0" applyNumberFormat="1" applyFont="1" applyFill="1" applyAlignment="1" applyProtection="1">
      <alignment shrinkToFit="1"/>
      <protection hidden="1"/>
    </xf>
    <xf numFmtId="0" fontId="54" fillId="6" borderId="0" xfId="0" applyFont="1" applyFill="1" applyAlignment="1" applyProtection="1">
      <alignment shrinkToFit="1"/>
      <protection hidden="1"/>
    </xf>
    <xf numFmtId="0" fontId="50" fillId="0" borderId="0" xfId="0" applyFont="1" applyAlignment="1" applyProtection="1">
      <alignment shrinkToFit="1"/>
      <protection hidden="1"/>
    </xf>
    <xf numFmtId="0" fontId="1" fillId="4" borderId="13" xfId="0" applyFont="1" applyFill="1" applyBorder="1" applyAlignment="1" applyProtection="1">
      <alignment horizontal="left" shrinkToFit="1"/>
      <protection hidden="1"/>
    </xf>
    <xf numFmtId="0" fontId="1" fillId="4" borderId="14" xfId="0" applyFont="1" applyFill="1" applyBorder="1" applyAlignment="1" applyProtection="1">
      <alignment shrinkToFit="1"/>
      <protection hidden="1"/>
    </xf>
    <xf numFmtId="0" fontId="1" fillId="4" borderId="14" xfId="0" applyFont="1" applyFill="1" applyBorder="1" applyAlignment="1" applyProtection="1">
      <alignment horizontal="left" shrinkToFit="1"/>
      <protection hidden="1"/>
    </xf>
    <xf numFmtId="0" fontId="1" fillId="9" borderId="14" xfId="0" applyFont="1" applyFill="1" applyBorder="1" applyAlignment="1" applyProtection="1">
      <alignment shrinkToFit="1"/>
      <protection hidden="1"/>
    </xf>
    <xf numFmtId="0" fontId="1" fillId="4" borderId="17" xfId="0" applyFont="1" applyFill="1" applyBorder="1" applyAlignment="1" applyProtection="1">
      <alignment horizontal="left" shrinkToFit="1"/>
      <protection hidden="1"/>
    </xf>
    <xf numFmtId="14" fontId="12" fillId="6" borderId="0" xfId="0" applyNumberFormat="1" applyFont="1" applyFill="1" applyAlignment="1" applyProtection="1">
      <alignment shrinkToFit="1"/>
      <protection hidden="1"/>
    </xf>
    <xf numFmtId="0" fontId="27" fillId="11" borderId="48" xfId="0" applyFont="1" applyFill="1" applyBorder="1" applyAlignment="1" applyProtection="1">
      <alignment horizontal="left" shrinkToFit="1"/>
      <protection hidden="1"/>
    </xf>
    <xf numFmtId="0" fontId="28" fillId="11" borderId="49" xfId="0" applyFont="1" applyFill="1" applyBorder="1" applyAlignment="1" applyProtection="1">
      <alignment horizontal="center" shrinkToFit="1"/>
      <protection hidden="1"/>
    </xf>
    <xf numFmtId="14" fontId="29" fillId="3" borderId="74" xfId="0" applyNumberFormat="1" applyFont="1" applyFill="1" applyBorder="1" applyAlignment="1" applyProtection="1">
      <alignment shrinkToFit="1"/>
      <protection hidden="1"/>
    </xf>
    <xf numFmtId="0" fontId="29" fillId="11" borderId="74" xfId="0" applyFont="1" applyFill="1" applyBorder="1" applyAlignment="1" applyProtection="1">
      <alignment horizontal="center" shrinkToFit="1"/>
      <protection hidden="1"/>
    </xf>
    <xf numFmtId="0" fontId="29" fillId="11" borderId="49" xfId="0" applyFont="1" applyFill="1" applyBorder="1" applyAlignment="1" applyProtection="1">
      <alignment horizontal="left" shrinkToFit="1"/>
      <protection hidden="1"/>
    </xf>
    <xf numFmtId="0" fontId="29" fillId="11" borderId="49" xfId="0" applyFont="1" applyFill="1" applyBorder="1" applyAlignment="1" applyProtection="1">
      <alignment shrinkToFit="1"/>
      <protection hidden="1"/>
    </xf>
    <xf numFmtId="0" fontId="27" fillId="11" borderId="49" xfId="0" applyFont="1" applyFill="1" applyBorder="1" applyAlignment="1" applyProtection="1">
      <alignment horizontal="center" shrinkToFit="1"/>
      <protection hidden="1"/>
    </xf>
    <xf numFmtId="49" fontId="27" fillId="11" borderId="50" xfId="0" applyNumberFormat="1" applyFont="1" applyFill="1" applyBorder="1" applyAlignment="1" applyProtection="1">
      <alignment horizontal="center" shrinkToFit="1"/>
      <protection hidden="1"/>
    </xf>
    <xf numFmtId="0" fontId="18" fillId="6" borderId="0" xfId="0" applyFont="1" applyFill="1" applyAlignment="1" applyProtection="1">
      <alignment shrinkToFit="1"/>
      <protection hidden="1"/>
    </xf>
    <xf numFmtId="1" fontId="18" fillId="6" borderId="0" xfId="0" applyNumberFormat="1" applyFont="1" applyFill="1" applyAlignment="1" applyProtection="1">
      <alignment shrinkToFit="1"/>
      <protection hidden="1"/>
    </xf>
    <xf numFmtId="14" fontId="19" fillId="3" borderId="76" xfId="0" applyNumberFormat="1" applyFont="1" applyFill="1" applyBorder="1" applyAlignment="1" applyProtection="1">
      <alignment shrinkToFit="1"/>
      <protection hidden="1"/>
    </xf>
    <xf numFmtId="0" fontId="19" fillId="3" borderId="78" xfId="0" applyFont="1" applyFill="1" applyBorder="1" applyAlignment="1" applyProtection="1">
      <alignment horizontal="center" shrinkToFit="1"/>
      <protection hidden="1"/>
    </xf>
    <xf numFmtId="0" fontId="1" fillId="3" borderId="71" xfId="0" applyFont="1" applyFill="1" applyBorder="1" applyAlignment="1" applyProtection="1">
      <alignment horizontal="center" shrinkToFit="1"/>
      <protection hidden="1"/>
    </xf>
    <xf numFmtId="0" fontId="1" fillId="3" borderId="52" xfId="0" applyFont="1" applyFill="1" applyBorder="1" applyAlignment="1" applyProtection="1">
      <alignment shrinkToFit="1"/>
      <protection hidden="1"/>
    </xf>
    <xf numFmtId="0" fontId="1" fillId="3" borderId="81" xfId="0" applyFont="1" applyFill="1" applyBorder="1" applyAlignment="1" applyProtection="1">
      <alignment horizontal="center" shrinkToFit="1"/>
      <protection hidden="1"/>
    </xf>
    <xf numFmtId="0" fontId="1" fillId="3" borderId="12" xfId="0" applyFont="1" applyFill="1" applyBorder="1" applyAlignment="1" applyProtection="1">
      <alignment shrinkToFit="1"/>
      <protection hidden="1"/>
    </xf>
    <xf numFmtId="0" fontId="1" fillId="3" borderId="82" xfId="0" applyFont="1" applyFill="1" applyBorder="1" applyAlignment="1" applyProtection="1">
      <alignment horizontal="center" shrinkToFit="1"/>
      <protection hidden="1"/>
    </xf>
    <xf numFmtId="0" fontId="1" fillId="3" borderId="56" xfId="0" applyFont="1" applyFill="1" applyBorder="1" applyAlignment="1" applyProtection="1">
      <alignment shrinkToFit="1"/>
      <protection hidden="1"/>
    </xf>
    <xf numFmtId="0" fontId="1" fillId="3" borderId="51" xfId="0" applyFont="1" applyFill="1" applyBorder="1" applyAlignment="1" applyProtection="1">
      <alignment horizontal="left" shrinkToFit="1"/>
      <protection locked="0" hidden="1"/>
    </xf>
    <xf numFmtId="0" fontId="3" fillId="0" borderId="68" xfId="0" applyFont="1" applyBorder="1" applyAlignment="1" applyProtection="1">
      <alignment horizontal="center" shrinkToFit="1"/>
      <protection locked="0" hidden="1"/>
    </xf>
    <xf numFmtId="0" fontId="1" fillId="3" borderId="53" xfId="0" applyFont="1" applyFill="1" applyBorder="1" applyAlignment="1" applyProtection="1">
      <alignment horizontal="left" shrinkToFit="1"/>
      <protection locked="0" hidden="1"/>
    </xf>
    <xf numFmtId="0" fontId="3" fillId="0" borderId="69" xfId="0" applyFont="1" applyBorder="1" applyAlignment="1" applyProtection="1">
      <alignment horizontal="center" shrinkToFit="1"/>
      <protection locked="0" hidden="1"/>
    </xf>
    <xf numFmtId="0" fontId="1" fillId="3" borderId="54" xfId="0" applyFont="1" applyFill="1" applyBorder="1" applyAlignment="1" applyProtection="1">
      <alignment horizontal="left" shrinkToFit="1"/>
      <protection locked="0" hidden="1"/>
    </xf>
    <xf numFmtId="0" fontId="3" fillId="0" borderId="70" xfId="0" applyFont="1" applyBorder="1" applyAlignment="1" applyProtection="1">
      <alignment horizontal="center" shrinkToFit="1"/>
      <protection locked="0" hidden="1"/>
    </xf>
    <xf numFmtId="0" fontId="2" fillId="3" borderId="71" xfId="0" applyFont="1" applyFill="1" applyBorder="1" applyAlignment="1" applyProtection="1">
      <alignment horizontal="left" shrinkToFit="1"/>
      <protection locked="0" hidden="1"/>
    </xf>
    <xf numFmtId="0" fontId="2" fillId="3" borderId="52" xfId="0" applyFont="1" applyFill="1" applyBorder="1" applyAlignment="1" applyProtection="1">
      <alignment shrinkToFit="1"/>
      <protection locked="0" hidden="1"/>
    </xf>
    <xf numFmtId="0" fontId="2" fillId="3" borderId="52" xfId="0" applyFont="1" applyFill="1" applyBorder="1" applyAlignment="1" applyProtection="1">
      <alignment horizontal="left" shrinkToFit="1"/>
      <protection locked="0" hidden="1"/>
    </xf>
    <xf numFmtId="0" fontId="2" fillId="3" borderId="68" xfId="0" applyFont="1" applyFill="1" applyBorder="1" applyAlignment="1" applyProtection="1">
      <alignment shrinkToFit="1"/>
      <protection locked="0" hidden="1"/>
    </xf>
    <xf numFmtId="0" fontId="2" fillId="3" borderId="72" xfId="0" applyFont="1" applyFill="1" applyBorder="1" applyAlignment="1" applyProtection="1">
      <alignment horizontal="left" shrinkToFit="1"/>
      <protection locked="0" hidden="1"/>
    </xf>
    <xf numFmtId="0" fontId="2" fillId="3" borderId="12" xfId="0" applyFont="1" applyFill="1" applyBorder="1" applyAlignment="1" applyProtection="1">
      <alignment shrinkToFit="1"/>
      <protection locked="0" hidden="1"/>
    </xf>
    <xf numFmtId="0" fontId="2" fillId="3" borderId="11" xfId="0" applyFont="1" applyFill="1" applyBorder="1" applyAlignment="1" applyProtection="1">
      <alignment horizontal="left" shrinkToFit="1"/>
      <protection locked="0" hidden="1"/>
    </xf>
    <xf numFmtId="0" fontId="2" fillId="3" borderId="80" xfId="0" applyFont="1" applyFill="1" applyBorder="1" applyAlignment="1" applyProtection="1">
      <alignment shrinkToFit="1"/>
      <protection locked="0" hidden="1"/>
    </xf>
    <xf numFmtId="0" fontId="2" fillId="3" borderId="73" xfId="0" applyFont="1" applyFill="1" applyBorder="1" applyAlignment="1" applyProtection="1">
      <alignment horizontal="left" shrinkToFit="1"/>
      <protection locked="0" hidden="1"/>
    </xf>
    <xf numFmtId="0" fontId="2" fillId="3" borderId="56" xfId="0" applyFont="1" applyFill="1" applyBorder="1" applyAlignment="1" applyProtection="1">
      <alignment shrinkToFit="1"/>
      <protection locked="0" hidden="1"/>
    </xf>
    <xf numFmtId="0" fontId="2" fillId="3" borderId="55" xfId="0" applyFont="1" applyFill="1" applyBorder="1" applyAlignment="1" applyProtection="1">
      <alignment horizontal="left" shrinkToFit="1"/>
      <protection locked="0" hidden="1"/>
    </xf>
    <xf numFmtId="0" fontId="2" fillId="3" borderId="70" xfId="0" applyFont="1" applyFill="1" applyBorder="1" applyAlignment="1" applyProtection="1">
      <alignment shrinkToFit="1"/>
      <protection locked="0" hidden="1"/>
    </xf>
    <xf numFmtId="14" fontId="19" fillId="6" borderId="76" xfId="0" applyNumberFormat="1" applyFont="1" applyFill="1" applyBorder="1" applyAlignment="1" applyProtection="1">
      <alignment shrinkToFit="1"/>
      <protection hidden="1"/>
    </xf>
    <xf numFmtId="14" fontId="19" fillId="6" borderId="62" xfId="0" applyNumberFormat="1" applyFont="1" applyFill="1" applyBorder="1" applyAlignment="1" applyProtection="1">
      <alignment shrinkToFit="1"/>
      <protection hidden="1"/>
    </xf>
    <xf numFmtId="14" fontId="19" fillId="6" borderId="77" xfId="0" applyNumberFormat="1" applyFont="1" applyFill="1" applyBorder="1" applyAlignment="1" applyProtection="1">
      <alignment shrinkToFit="1"/>
      <protection hidden="1"/>
    </xf>
    <xf numFmtId="0" fontId="65" fillId="6" borderId="78" xfId="0" applyFont="1" applyFill="1" applyBorder="1" applyAlignment="1" applyProtection="1">
      <alignment horizontal="center" shrinkToFit="1"/>
      <protection hidden="1"/>
    </xf>
    <xf numFmtId="0" fontId="65" fillId="6" borderId="63" xfId="0" applyFont="1" applyFill="1" applyBorder="1" applyAlignment="1" applyProtection="1">
      <alignment horizontal="center" shrinkToFit="1"/>
      <protection hidden="1"/>
    </xf>
    <xf numFmtId="0" fontId="65" fillId="6" borderId="79" xfId="0" applyFont="1" applyFill="1" applyBorder="1" applyAlignment="1" applyProtection="1">
      <alignment horizontal="center" shrinkToFit="1"/>
      <protection hidden="1"/>
    </xf>
    <xf numFmtId="0" fontId="12" fillId="6" borderId="84" xfId="0" applyFont="1" applyFill="1" applyBorder="1" applyAlignment="1" applyProtection="1">
      <alignment horizontal="center" shrinkToFit="1"/>
      <protection hidden="1"/>
    </xf>
    <xf numFmtId="0" fontId="12" fillId="6" borderId="61" xfId="0" applyFont="1" applyFill="1" applyBorder="1" applyAlignment="1" applyProtection="1">
      <alignment horizontal="center" shrinkToFit="1"/>
      <protection hidden="1"/>
    </xf>
    <xf numFmtId="0" fontId="12" fillId="6" borderId="85" xfId="0" applyFont="1" applyFill="1" applyBorder="1" applyAlignment="1" applyProtection="1">
      <alignment horizontal="center" shrinkToFit="1"/>
      <protection hidden="1"/>
    </xf>
    <xf numFmtId="0" fontId="1" fillId="0" borderId="57" xfId="0" applyFont="1" applyBorder="1" applyProtection="1">
      <protection locked="0" hidden="1"/>
    </xf>
    <xf numFmtId="14" fontId="1" fillId="0" borderId="57" xfId="0" applyNumberFormat="1" applyFont="1" applyBorder="1" applyProtection="1">
      <protection locked="0" hidden="1"/>
    </xf>
    <xf numFmtId="164" fontId="1" fillId="0" borderId="57" xfId="0" applyNumberFormat="1" applyFont="1" applyBorder="1" applyProtection="1">
      <protection locked="0" hidden="1"/>
    </xf>
    <xf numFmtId="0" fontId="2" fillId="0" borderId="57" xfId="0" applyFont="1" applyBorder="1" applyProtection="1">
      <protection locked="0" hidden="1"/>
    </xf>
    <xf numFmtId="0" fontId="1" fillId="0" borderId="58" xfId="0" applyFont="1" applyBorder="1" applyProtection="1">
      <protection locked="0" hidden="1"/>
    </xf>
    <xf numFmtId="14" fontId="1" fillId="0" borderId="58" xfId="0" applyNumberFormat="1" applyFont="1" applyBorder="1" applyProtection="1">
      <protection locked="0" hidden="1"/>
    </xf>
    <xf numFmtId="164" fontId="1" fillId="0" borderId="58" xfId="0" applyNumberFormat="1" applyFont="1" applyBorder="1" applyProtection="1">
      <protection locked="0" hidden="1"/>
    </xf>
    <xf numFmtId="0" fontId="2" fillId="0" borderId="58" xfId="0" applyFont="1" applyBorder="1" applyProtection="1">
      <protection locked="0"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3" borderId="117" xfId="0" applyFill="1" applyBorder="1" applyProtection="1">
      <protection hidden="1"/>
    </xf>
    <xf numFmtId="0" fontId="0" fillId="3" borderId="118" xfId="0" applyFill="1" applyBorder="1" applyProtection="1">
      <protection hidden="1"/>
    </xf>
    <xf numFmtId="0" fontId="0" fillId="3" borderId="112" xfId="0" applyFill="1" applyBorder="1" applyProtection="1">
      <protection hidden="1"/>
    </xf>
    <xf numFmtId="0" fontId="12" fillId="6" borderId="116" xfId="0" applyFont="1" applyFill="1" applyBorder="1" applyAlignment="1" applyProtection="1">
      <alignment shrinkToFit="1"/>
      <protection hidden="1"/>
    </xf>
    <xf numFmtId="0" fontId="56" fillId="6" borderId="116" xfId="0" applyFont="1" applyFill="1" applyBorder="1" applyAlignment="1" applyProtection="1">
      <alignment shrinkToFit="1"/>
      <protection hidden="1"/>
    </xf>
    <xf numFmtId="0" fontId="20" fillId="6" borderId="35" xfId="0" applyFont="1" applyFill="1" applyBorder="1" applyAlignment="1" applyProtection="1">
      <alignment horizontal="center" shrinkToFit="1"/>
      <protection hidden="1"/>
    </xf>
    <xf numFmtId="0" fontId="23" fillId="6" borderId="36" xfId="0" applyFont="1" applyFill="1" applyBorder="1" applyAlignment="1" applyProtection="1">
      <alignment shrinkToFit="1"/>
      <protection hidden="1"/>
    </xf>
    <xf numFmtId="0" fontId="11" fillId="6" borderId="116" xfId="0" applyFont="1" applyFill="1" applyBorder="1" applyAlignment="1" applyProtection="1">
      <alignment shrinkToFit="1"/>
      <protection hidden="1"/>
    </xf>
    <xf numFmtId="0" fontId="6" fillId="6" borderId="116" xfId="0" applyFont="1" applyFill="1" applyBorder="1" applyAlignment="1" applyProtection="1">
      <alignment shrinkToFit="1"/>
      <protection hidden="1"/>
    </xf>
    <xf numFmtId="0" fontId="22" fillId="6" borderId="116" xfId="0" applyFont="1" applyFill="1" applyBorder="1" applyAlignment="1" applyProtection="1">
      <alignment shrinkToFit="1"/>
      <protection hidden="1"/>
    </xf>
    <xf numFmtId="0" fontId="22" fillId="3" borderId="116" xfId="0" applyFont="1" applyFill="1" applyBorder="1" applyAlignment="1" applyProtection="1">
      <alignment shrinkToFit="1"/>
      <protection hidden="1"/>
    </xf>
    <xf numFmtId="0" fontId="31" fillId="3" borderId="0" xfId="0" applyFont="1" applyFill="1" applyAlignment="1" applyProtection="1">
      <alignment horizontal="left" shrinkToFit="1"/>
      <protection hidden="1"/>
    </xf>
    <xf numFmtId="0" fontId="38" fillId="3" borderId="0" xfId="0" applyFont="1" applyFill="1" applyAlignment="1" applyProtection="1">
      <alignment shrinkToFit="1"/>
      <protection hidden="1"/>
    </xf>
    <xf numFmtId="0" fontId="24" fillId="3" borderId="0" xfId="0" applyFont="1" applyFill="1" applyBorder="1" applyAlignment="1" applyProtection="1">
      <alignment horizontal="left" shrinkToFit="1"/>
      <protection hidden="1"/>
    </xf>
    <xf numFmtId="0" fontId="31" fillId="3" borderId="0" xfId="0" applyFont="1" applyFill="1" applyBorder="1" applyAlignment="1" applyProtection="1">
      <alignment horizontal="left" shrinkToFit="1"/>
      <protection hidden="1"/>
    </xf>
    <xf numFmtId="0" fontId="24" fillId="3" borderId="0" xfId="0" applyFont="1" applyFill="1" applyBorder="1" applyAlignment="1" applyProtection="1">
      <alignment horizontal="center" shrinkToFit="1"/>
      <protection hidden="1"/>
    </xf>
    <xf numFmtId="14" fontId="38" fillId="3" borderId="0" xfId="0" applyNumberFormat="1" applyFont="1" applyFill="1" applyAlignment="1" applyProtection="1">
      <alignment shrinkToFit="1"/>
      <protection hidden="1"/>
    </xf>
    <xf numFmtId="0" fontId="31" fillId="6" borderId="0" xfId="0" applyFont="1" applyFill="1" applyAlignment="1" applyProtection="1">
      <alignment horizontal="center" shrinkToFit="1"/>
      <protection hidden="1"/>
    </xf>
    <xf numFmtId="0" fontId="31" fillId="6" borderId="0" xfId="0" applyFont="1" applyFill="1" applyBorder="1" applyAlignment="1" applyProtection="1">
      <alignment horizontal="center" shrinkToFit="1"/>
      <protection hidden="1"/>
    </xf>
    <xf numFmtId="0" fontId="4" fillId="6" borderId="116" xfId="0" applyFont="1" applyFill="1" applyBorder="1" applyAlignment="1" applyProtection="1">
      <alignment shrinkToFit="1"/>
      <protection hidden="1"/>
    </xf>
    <xf numFmtId="0" fontId="17" fillId="6" borderId="116" xfId="0" applyFont="1" applyFill="1" applyBorder="1" applyAlignment="1" applyProtection="1">
      <alignment horizontal="center" shrinkToFit="1"/>
      <protection hidden="1"/>
    </xf>
    <xf numFmtId="0" fontId="9" fillId="6" borderId="116" xfId="0" applyFont="1" applyFill="1" applyBorder="1" applyAlignment="1" applyProtection="1">
      <alignment horizontal="center" shrinkToFit="1"/>
      <protection hidden="1"/>
    </xf>
    <xf numFmtId="0" fontId="58" fillId="3" borderId="90" xfId="0" applyFont="1" applyFill="1" applyBorder="1" applyAlignment="1" applyProtection="1">
      <alignment horizontal="center" shrinkToFit="1"/>
      <protection hidden="1"/>
    </xf>
    <xf numFmtId="0" fontId="58" fillId="3" borderId="91" xfId="0" applyFont="1" applyFill="1" applyBorder="1" applyAlignment="1" applyProtection="1">
      <alignment horizontal="center" shrinkToFit="1"/>
      <protection hidden="1"/>
    </xf>
    <xf numFmtId="14" fontId="58" fillId="3" borderId="91" xfId="0" applyNumberFormat="1" applyFont="1" applyFill="1" applyBorder="1" applyAlignment="1" applyProtection="1">
      <alignment horizontal="center" shrinkToFit="1"/>
      <protection hidden="1"/>
    </xf>
    <xf numFmtId="0" fontId="58" fillId="13" borderId="91" xfId="0" applyFont="1" applyFill="1" applyBorder="1" applyAlignment="1" applyProtection="1">
      <alignment horizontal="center" shrinkToFit="1"/>
      <protection hidden="1"/>
    </xf>
    <xf numFmtId="166" fontId="61" fillId="3" borderId="91" xfId="0" applyNumberFormat="1" applyFont="1" applyFill="1" applyBorder="1" applyAlignment="1" applyProtection="1">
      <alignment horizontal="center" shrinkToFit="1"/>
      <protection hidden="1"/>
    </xf>
    <xf numFmtId="0" fontId="36" fillId="3" borderId="91" xfId="0" applyFont="1" applyFill="1" applyBorder="1" applyAlignment="1" applyProtection="1">
      <alignment horizontal="center" shrinkToFit="1"/>
      <protection hidden="1"/>
    </xf>
    <xf numFmtId="165" fontId="36" fillId="3" borderId="92" xfId="0" applyNumberFormat="1" applyFont="1" applyFill="1" applyBorder="1" applyAlignment="1" applyProtection="1">
      <alignment horizontal="center" shrinkToFit="1"/>
      <protection hidden="1"/>
    </xf>
    <xf numFmtId="0" fontId="9" fillId="17" borderId="116" xfId="0" applyFont="1" applyFill="1" applyBorder="1" applyAlignment="1" applyProtection="1">
      <alignment horizontal="center" shrinkToFit="1"/>
      <protection hidden="1"/>
    </xf>
    <xf numFmtId="0" fontId="16" fillId="17" borderId="0" xfId="0" applyFont="1" applyFill="1" applyAlignment="1" applyProtection="1">
      <alignment shrinkToFit="1"/>
      <protection hidden="1"/>
    </xf>
    <xf numFmtId="0" fontId="0" fillId="12" borderId="116" xfId="0" applyFill="1" applyBorder="1" applyProtection="1">
      <protection hidden="1"/>
    </xf>
    <xf numFmtId="0" fontId="0" fillId="12" borderId="0" xfId="0" applyFill="1" applyProtection="1">
      <protection hidden="1"/>
    </xf>
    <xf numFmtId="0" fontId="0" fillId="14" borderId="116" xfId="0" applyFill="1" applyBorder="1" applyProtection="1">
      <protection hidden="1"/>
    </xf>
    <xf numFmtId="0" fontId="0" fillId="14" borderId="0" xfId="0" applyFill="1" applyProtection="1">
      <protection hidden="1"/>
    </xf>
    <xf numFmtId="0" fontId="0" fillId="0" borderId="116" xfId="0" applyBorder="1" applyProtection="1">
      <protection hidden="1"/>
    </xf>
    <xf numFmtId="0" fontId="9" fillId="0" borderId="116" xfId="0" applyFont="1" applyFill="1" applyBorder="1" applyAlignment="1" applyProtection="1">
      <alignment horizontal="center" shrinkToFit="1"/>
      <protection hidden="1"/>
    </xf>
    <xf numFmtId="0" fontId="0" fillId="0" borderId="116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6" borderId="116" xfId="0" applyFill="1" applyBorder="1" applyProtection="1">
      <protection hidden="1"/>
    </xf>
    <xf numFmtId="0" fontId="0" fillId="3" borderId="116" xfId="0" applyFill="1" applyBorder="1" applyProtection="1">
      <protection hidden="1"/>
    </xf>
    <xf numFmtId="0" fontId="75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53" fillId="3" borderId="0" xfId="0" applyFont="1" applyFill="1" applyAlignment="1" applyProtection="1">
      <alignment shrinkToFit="1"/>
      <protection hidden="1"/>
    </xf>
    <xf numFmtId="14" fontId="53" fillId="3" borderId="112" xfId="0" applyNumberFormat="1" applyFont="1" applyFill="1" applyBorder="1" applyAlignment="1" applyProtection="1">
      <alignment shrinkToFit="1"/>
      <protection hidden="1"/>
    </xf>
    <xf numFmtId="1" fontId="53" fillId="0" borderId="0" xfId="0" applyNumberFormat="1" applyFont="1" applyFill="1" applyAlignment="1" applyProtection="1">
      <alignment shrinkToFit="1"/>
      <protection hidden="1"/>
    </xf>
    <xf numFmtId="0" fontId="66" fillId="3" borderId="0" xfId="0" applyFont="1" applyFill="1" applyAlignment="1" applyProtection="1">
      <protection hidden="1"/>
    </xf>
    <xf numFmtId="0" fontId="75" fillId="3" borderId="0" xfId="0" applyFont="1" applyFill="1" applyAlignment="1" applyProtection="1">
      <protection hidden="1"/>
    </xf>
    <xf numFmtId="0" fontId="12" fillId="3" borderId="0" xfId="0" applyFont="1" applyFill="1" applyAlignment="1" applyProtection="1">
      <alignment shrinkToFit="1"/>
      <protection hidden="1"/>
    </xf>
    <xf numFmtId="14" fontId="12" fillId="3" borderId="112" xfId="0" applyNumberFormat="1" applyFont="1" applyFill="1" applyBorder="1" applyAlignment="1" applyProtection="1">
      <alignment shrinkToFit="1"/>
      <protection hidden="1"/>
    </xf>
    <xf numFmtId="1" fontId="12" fillId="0" borderId="0" xfId="0" applyNumberFormat="1" applyFont="1" applyFill="1" applyAlignment="1" applyProtection="1">
      <alignment shrinkToFit="1"/>
      <protection hidden="1"/>
    </xf>
    <xf numFmtId="0" fontId="18" fillId="3" borderId="0" xfId="0" applyFont="1" applyFill="1" applyAlignment="1" applyProtection="1">
      <alignment shrinkToFit="1"/>
      <protection hidden="1"/>
    </xf>
    <xf numFmtId="0" fontId="18" fillId="3" borderId="112" xfId="0" applyFont="1" applyFill="1" applyBorder="1" applyAlignment="1" applyProtection="1">
      <alignment shrinkToFit="1"/>
      <protection hidden="1"/>
    </xf>
    <xf numFmtId="1" fontId="18" fillId="0" borderId="0" xfId="0" applyNumberFormat="1" applyFont="1" applyFill="1" applyAlignment="1" applyProtection="1">
      <alignment shrinkToFit="1"/>
      <protection hidden="1"/>
    </xf>
    <xf numFmtId="0" fontId="50" fillId="6" borderId="116" xfId="0" applyFont="1" applyFill="1" applyBorder="1" applyAlignment="1" applyProtection="1">
      <alignment shrinkToFit="1"/>
      <protection hidden="1"/>
    </xf>
    <xf numFmtId="0" fontId="1" fillId="6" borderId="116" xfId="0" applyFont="1" applyFill="1" applyBorder="1" applyAlignment="1" applyProtection="1">
      <alignment shrinkToFit="1"/>
      <protection hidden="1"/>
    </xf>
    <xf numFmtId="0" fontId="1" fillId="4" borderId="14" xfId="0" applyFont="1" applyFill="1" applyBorder="1" applyAlignment="1" applyProtection="1">
      <alignment horizontal="center" shrinkToFit="1"/>
      <protection hidden="1"/>
    </xf>
    <xf numFmtId="0" fontId="10" fillId="6" borderId="116" xfId="0" applyFont="1" applyFill="1" applyBorder="1" applyAlignment="1" applyProtection="1">
      <alignment horizontal="center" shrinkToFit="1"/>
      <protection hidden="1"/>
    </xf>
    <xf numFmtId="0" fontId="1" fillId="3" borderId="104" xfId="0" applyFont="1" applyFill="1" applyBorder="1" applyAlignment="1" applyProtection="1">
      <alignment horizontal="left" shrinkToFit="1"/>
      <protection hidden="1"/>
    </xf>
    <xf numFmtId="0" fontId="3" fillId="0" borderId="105" xfId="0" applyFont="1" applyBorder="1" applyAlignment="1" applyProtection="1">
      <alignment horizontal="center" shrinkToFit="1"/>
      <protection hidden="1"/>
    </xf>
    <xf numFmtId="0" fontId="2" fillId="3" borderId="106" xfId="0" applyFont="1" applyFill="1" applyBorder="1" applyAlignment="1" applyProtection="1">
      <alignment horizontal="left" shrinkToFit="1"/>
      <protection hidden="1"/>
    </xf>
    <xf numFmtId="0" fontId="2" fillId="3" borderId="107" xfId="0" applyFont="1" applyFill="1" applyBorder="1" applyAlignment="1" applyProtection="1">
      <alignment shrinkToFit="1"/>
      <protection hidden="1"/>
    </xf>
    <xf numFmtId="0" fontId="2" fillId="3" borderId="107" xfId="0" applyFont="1" applyFill="1" applyBorder="1" applyAlignment="1" applyProtection="1">
      <alignment horizontal="left" shrinkToFit="1"/>
      <protection hidden="1"/>
    </xf>
    <xf numFmtId="0" fontId="2" fillId="3" borderId="105" xfId="0" applyFont="1" applyFill="1" applyBorder="1" applyAlignment="1" applyProtection="1">
      <alignment shrinkToFit="1"/>
      <protection hidden="1"/>
    </xf>
    <xf numFmtId="0" fontId="1" fillId="3" borderId="106" xfId="0" applyFont="1" applyFill="1" applyBorder="1" applyAlignment="1" applyProtection="1">
      <alignment horizontal="center" shrinkToFit="1"/>
      <protection hidden="1"/>
    </xf>
    <xf numFmtId="0" fontId="1" fillId="3" borderId="107" xfId="0" applyFont="1" applyFill="1" applyBorder="1" applyAlignment="1" applyProtection="1">
      <alignment shrinkToFit="1"/>
      <protection hidden="1"/>
    </xf>
    <xf numFmtId="165" fontId="1" fillId="3" borderId="108" xfId="0" applyNumberFormat="1" applyFont="1" applyFill="1" applyBorder="1" applyAlignment="1" applyProtection="1">
      <alignment horizontal="center" shrinkToFit="1"/>
      <protection hidden="1"/>
    </xf>
    <xf numFmtId="0" fontId="71" fillId="5" borderId="103" xfId="0" applyFont="1" applyFill="1" applyBorder="1" applyAlignment="1" applyProtection="1">
      <alignment vertical="top" wrapText="1"/>
      <protection hidden="1"/>
    </xf>
    <xf numFmtId="0" fontId="71" fillId="5" borderId="103" xfId="0" applyFont="1" applyFill="1" applyBorder="1" applyAlignment="1" applyProtection="1">
      <alignment vertical="center" wrapText="1"/>
      <protection hidden="1"/>
    </xf>
    <xf numFmtId="0" fontId="71" fillId="5" borderId="103" xfId="0" applyFont="1" applyFill="1" applyBorder="1" applyAlignment="1" applyProtection="1">
      <alignment wrapText="1"/>
      <protection hidden="1"/>
    </xf>
    <xf numFmtId="165" fontId="71" fillId="5" borderId="103" xfId="0" applyNumberFormat="1" applyFont="1" applyFill="1" applyBorder="1" applyAlignment="1" applyProtection="1">
      <alignment wrapText="1"/>
      <protection hidden="1"/>
    </xf>
    <xf numFmtId="0" fontId="0" fillId="18" borderId="116" xfId="0" applyFill="1" applyBorder="1" applyProtection="1">
      <protection hidden="1"/>
    </xf>
    <xf numFmtId="0" fontId="79" fillId="3" borderId="0" xfId="0" applyFont="1" applyFill="1" applyProtection="1">
      <protection hidden="1"/>
    </xf>
    <xf numFmtId="0" fontId="63" fillId="3" borderId="116" xfId="0" applyFont="1" applyFill="1" applyBorder="1" applyProtection="1">
      <protection hidden="1"/>
    </xf>
    <xf numFmtId="0" fontId="63" fillId="3" borderId="0" xfId="0" applyFont="1" applyFill="1" applyProtection="1">
      <protection hidden="1"/>
    </xf>
    <xf numFmtId="0" fontId="63" fillId="3" borderId="112" xfId="0" applyFont="1" applyFill="1" applyBorder="1" applyProtection="1">
      <protection hidden="1"/>
    </xf>
    <xf numFmtId="0" fontId="63" fillId="0" borderId="0" xfId="0" applyFont="1" applyProtection="1">
      <protection hidden="1"/>
    </xf>
    <xf numFmtId="0" fontId="49" fillId="3" borderId="116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0" fontId="4" fillId="4" borderId="18" xfId="0" applyFont="1" applyFill="1" applyBorder="1" applyAlignment="1" applyProtection="1">
      <alignment horizontal="center" shrinkToFit="1"/>
      <protection hidden="1"/>
    </xf>
    <xf numFmtId="14" fontId="4" fillId="4" borderId="19" xfId="0" applyNumberFormat="1" applyFont="1" applyFill="1" applyBorder="1" applyAlignment="1" applyProtection="1">
      <alignment horizontal="center" shrinkToFit="1"/>
      <protection hidden="1"/>
    </xf>
    <xf numFmtId="0" fontId="4" fillId="4" borderId="20" xfId="0" applyFont="1" applyFill="1" applyBorder="1" applyAlignment="1" applyProtection="1">
      <alignment horizontal="center" shrinkToFit="1"/>
      <protection hidden="1"/>
    </xf>
    <xf numFmtId="0" fontId="39" fillId="0" borderId="34" xfId="0" applyFont="1" applyFill="1" applyBorder="1" applyAlignment="1" applyProtection="1">
      <alignment horizontal="center"/>
      <protection hidden="1"/>
    </xf>
    <xf numFmtId="0" fontId="39" fillId="0" borderId="34" xfId="0" applyFont="1" applyFill="1" applyBorder="1" applyAlignment="1">
      <alignment horizontal="center"/>
    </xf>
    <xf numFmtId="0" fontId="2" fillId="3" borderId="122" xfId="0" applyFont="1" applyFill="1" applyBorder="1" applyAlignment="1" applyProtection="1">
      <alignment horizontal="center" shrinkToFit="1"/>
      <protection locked="0" hidden="1"/>
    </xf>
    <xf numFmtId="0" fontId="2" fillId="3" borderId="122" xfId="0" applyFont="1" applyFill="1" applyBorder="1" applyAlignment="1" applyProtection="1">
      <alignment horizontal="center" shrinkToFit="1"/>
      <protection hidden="1"/>
    </xf>
    <xf numFmtId="166" fontId="21" fillId="3" borderId="122" xfId="0" applyNumberFormat="1" applyFont="1" applyFill="1" applyBorder="1" applyAlignment="1" applyProtection="1">
      <alignment horizontal="center" shrinkToFit="1"/>
      <protection locked="0" hidden="1"/>
    </xf>
    <xf numFmtId="0" fontId="1" fillId="3" borderId="122" xfId="0" applyFont="1" applyFill="1" applyBorder="1" applyAlignment="1" applyProtection="1">
      <alignment horizontal="center" shrinkToFit="1"/>
      <protection hidden="1"/>
    </xf>
    <xf numFmtId="165" fontId="1" fillId="3" borderId="123" xfId="0" applyNumberFormat="1" applyFont="1" applyFill="1" applyBorder="1" applyAlignment="1" applyProtection="1">
      <alignment horizontal="center" shrinkToFit="1"/>
      <protection hidden="1"/>
    </xf>
    <xf numFmtId="0" fontId="2" fillId="3" borderId="125" xfId="0" applyFont="1" applyFill="1" applyBorder="1" applyAlignment="1" applyProtection="1">
      <alignment horizontal="center" shrinkToFit="1"/>
      <protection locked="0" hidden="1"/>
    </xf>
    <xf numFmtId="0" fontId="2" fillId="3" borderId="125" xfId="0" applyFont="1" applyFill="1" applyBorder="1" applyAlignment="1" applyProtection="1">
      <alignment horizontal="center" shrinkToFit="1"/>
      <protection hidden="1"/>
    </xf>
    <xf numFmtId="166" fontId="21" fillId="3" borderId="125" xfId="0" applyNumberFormat="1" applyFont="1" applyFill="1" applyBorder="1" applyAlignment="1" applyProtection="1">
      <alignment horizontal="center" shrinkToFit="1"/>
      <protection locked="0" hidden="1"/>
    </xf>
    <xf numFmtId="0" fontId="1" fillId="3" borderId="125" xfId="0" applyFont="1" applyFill="1" applyBorder="1" applyAlignment="1" applyProtection="1">
      <alignment horizontal="center" shrinkToFit="1"/>
      <protection hidden="1"/>
    </xf>
    <xf numFmtId="165" fontId="1" fillId="3" borderId="126" xfId="0" applyNumberFormat="1" applyFont="1" applyFill="1" applyBorder="1" applyAlignment="1" applyProtection="1">
      <alignment horizontal="center" shrinkToFit="1"/>
      <protection hidden="1"/>
    </xf>
    <xf numFmtId="165" fontId="1" fillId="3" borderId="127" xfId="0" applyNumberFormat="1" applyFont="1" applyFill="1" applyBorder="1" applyAlignment="1" applyProtection="1">
      <alignment horizontal="center" shrinkToFit="1"/>
      <protection hidden="1"/>
    </xf>
    <xf numFmtId="165" fontId="1" fillId="3" borderId="128" xfId="0" applyNumberFormat="1" applyFont="1" applyFill="1" applyBorder="1" applyAlignment="1" applyProtection="1">
      <alignment horizontal="center" shrinkToFit="1"/>
      <protection hidden="1"/>
    </xf>
    <xf numFmtId="165" fontId="1" fillId="3" borderId="129" xfId="0" applyNumberFormat="1" applyFont="1" applyFill="1" applyBorder="1" applyAlignment="1" applyProtection="1">
      <alignment horizontal="center" shrinkToFit="1"/>
      <protection hidden="1"/>
    </xf>
    <xf numFmtId="0" fontId="2" fillId="3" borderId="131" xfId="0" applyFont="1" applyFill="1" applyBorder="1" applyAlignment="1" applyProtection="1">
      <alignment horizontal="center" shrinkToFit="1"/>
      <protection locked="0" hidden="1"/>
    </xf>
    <xf numFmtId="0" fontId="2" fillId="3" borderId="131" xfId="0" applyFont="1" applyFill="1" applyBorder="1" applyAlignment="1" applyProtection="1">
      <alignment horizontal="center" shrinkToFit="1"/>
      <protection hidden="1"/>
    </xf>
    <xf numFmtId="166" fontId="21" fillId="3" borderId="131" xfId="0" applyNumberFormat="1" applyFont="1" applyFill="1" applyBorder="1" applyAlignment="1" applyProtection="1">
      <alignment horizontal="center" shrinkToFit="1"/>
      <protection locked="0" hidden="1"/>
    </xf>
    <xf numFmtId="0" fontId="1" fillId="3" borderId="131" xfId="0" applyFont="1" applyFill="1" applyBorder="1" applyAlignment="1" applyProtection="1">
      <alignment horizontal="center" shrinkToFit="1"/>
      <protection hidden="1"/>
    </xf>
    <xf numFmtId="165" fontId="1" fillId="3" borderId="132" xfId="0" applyNumberFormat="1" applyFont="1" applyFill="1" applyBorder="1" applyAlignment="1" applyProtection="1">
      <alignment horizontal="center" shrinkToFit="1"/>
      <protection hidden="1"/>
    </xf>
    <xf numFmtId="0" fontId="46" fillId="11" borderId="133" xfId="0" applyFont="1" applyFill="1" applyBorder="1" applyAlignment="1" applyProtection="1">
      <alignment horizontal="center" shrinkToFit="1"/>
      <protection hidden="1"/>
    </xf>
    <xf numFmtId="0" fontId="46" fillId="11" borderId="134" xfId="0" applyFont="1" applyFill="1" applyBorder="1" applyAlignment="1" applyProtection="1">
      <alignment horizontal="center" shrinkToFit="1"/>
      <protection hidden="1"/>
    </xf>
    <xf numFmtId="14" fontId="46" fillId="11" borderId="134" xfId="0" applyNumberFormat="1" applyFont="1" applyFill="1" applyBorder="1" applyAlignment="1" applyProtection="1">
      <alignment horizontal="center" shrinkToFit="1"/>
      <protection hidden="1"/>
    </xf>
    <xf numFmtId="166" fontId="47" fillId="11" borderId="134" xfId="0" applyNumberFormat="1" applyFont="1" applyFill="1" applyBorder="1" applyAlignment="1" applyProtection="1">
      <alignment horizontal="center" shrinkToFit="1"/>
      <protection hidden="1"/>
    </xf>
    <xf numFmtId="0" fontId="48" fillId="11" borderId="134" xfId="0" applyFont="1" applyFill="1" applyBorder="1" applyAlignment="1" applyProtection="1">
      <alignment horizontal="center" shrinkToFit="1"/>
      <protection hidden="1"/>
    </xf>
    <xf numFmtId="165" fontId="48" fillId="11" borderId="135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Fill="1" applyAlignment="1" applyProtection="1">
      <alignment horizontal="center"/>
      <protection hidden="1"/>
    </xf>
    <xf numFmtId="0" fontId="39" fillId="0" borderId="0" xfId="0" applyFont="1" applyFill="1"/>
    <xf numFmtId="165" fontId="39" fillId="0" borderId="0" xfId="0" applyNumberFormat="1" applyFont="1" applyFill="1"/>
    <xf numFmtId="0" fontId="39" fillId="0" borderId="0" xfId="0" applyFont="1" applyFill="1" applyAlignment="1">
      <alignment horizontal="center"/>
    </xf>
    <xf numFmtId="14" fontId="39" fillId="0" borderId="0" xfId="0" applyNumberFormat="1" applyFont="1" applyFill="1"/>
    <xf numFmtId="49" fontId="39" fillId="0" borderId="0" xfId="0" applyNumberFormat="1" applyFont="1" applyFill="1"/>
    <xf numFmtId="0" fontId="83" fillId="0" borderId="0" xfId="0" applyFont="1" applyFill="1"/>
    <xf numFmtId="0" fontId="39" fillId="0" borderId="0" xfId="0" applyFont="1" applyFill="1" applyAlignment="1" applyProtection="1">
      <alignment horizontal="center"/>
      <protection hidden="1"/>
    </xf>
    <xf numFmtId="0" fontId="39" fillId="0" borderId="1" xfId="0" applyFont="1" applyFill="1" applyBorder="1" applyAlignment="1">
      <alignment horizontal="center"/>
    </xf>
    <xf numFmtId="0" fontId="82" fillId="0" borderId="0" xfId="0" applyFont="1" applyFill="1" applyAlignment="1">
      <alignment horizontal="center"/>
    </xf>
    <xf numFmtId="14" fontId="39" fillId="0" borderId="0" xfId="0" applyNumberFormat="1" applyFont="1" applyFill="1" applyAlignment="1" applyProtection="1">
      <alignment horizontal="center"/>
      <protection hidden="1"/>
    </xf>
    <xf numFmtId="0" fontId="39" fillId="0" borderId="2" xfId="0" applyFont="1" applyFill="1" applyBorder="1" applyAlignment="1">
      <alignment horizontal="center"/>
    </xf>
    <xf numFmtId="49" fontId="39" fillId="0" borderId="0" xfId="0" applyNumberFormat="1" applyFont="1" applyFill="1" applyAlignment="1" applyProtection="1">
      <alignment horizontal="center"/>
      <protection hidden="1"/>
    </xf>
    <xf numFmtId="0" fontId="39" fillId="0" borderId="0" xfId="0" applyFont="1" applyFill="1" applyAlignment="1" applyProtection="1">
      <alignment horizontal="left"/>
      <protection hidden="1"/>
    </xf>
    <xf numFmtId="0" fontId="39" fillId="0" borderId="3" xfId="0" applyFont="1" applyFill="1" applyBorder="1" applyAlignment="1">
      <alignment horizontal="center"/>
    </xf>
    <xf numFmtId="166" fontId="39" fillId="0" borderId="0" xfId="0" applyNumberFormat="1" applyFont="1" applyFill="1" applyAlignment="1" applyProtection="1">
      <alignment horizontal="center"/>
      <protection hidden="1"/>
    </xf>
    <xf numFmtId="167" fontId="39" fillId="0" borderId="0" xfId="0" applyNumberFormat="1" applyFont="1" applyFill="1" applyAlignment="1" applyProtection="1">
      <alignment horizontal="center"/>
      <protection hidden="1"/>
    </xf>
    <xf numFmtId="49" fontId="39" fillId="0" borderId="0" xfId="0" applyNumberFormat="1" applyFont="1" applyFill="1" applyAlignment="1">
      <alignment horizontal="center"/>
    </xf>
    <xf numFmtId="0" fontId="84" fillId="0" borderId="0" xfId="2" applyFont="1" applyFill="1" applyBorder="1" applyAlignment="1" applyProtection="1">
      <alignment horizontal="center"/>
      <protection hidden="1"/>
    </xf>
    <xf numFmtId="165" fontId="39" fillId="0" borderId="0" xfId="0" applyNumberFormat="1" applyFont="1" applyFill="1" applyAlignment="1" applyProtection="1">
      <alignment horizontal="center"/>
      <protection hidden="1"/>
    </xf>
    <xf numFmtId="0" fontId="39" fillId="0" borderId="8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/>
      <protection hidden="1"/>
    </xf>
    <xf numFmtId="0" fontId="39" fillId="0" borderId="0" xfId="0" applyFont="1" applyFill="1" applyBorder="1" applyAlignment="1" applyProtection="1">
      <alignment horizontal="left"/>
      <protection hidden="1"/>
    </xf>
    <xf numFmtId="0" fontId="39" fillId="0" borderId="6" xfId="0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49" fontId="39" fillId="0" borderId="5" xfId="0" applyNumberFormat="1" applyFont="1" applyFill="1" applyBorder="1" applyAlignment="1">
      <alignment horizontal="center"/>
    </xf>
    <xf numFmtId="49" fontId="39" fillId="0" borderId="10" xfId="0" applyNumberFormat="1" applyFont="1" applyFill="1" applyBorder="1" applyAlignment="1">
      <alignment horizontal="center"/>
    </xf>
    <xf numFmtId="0" fontId="39" fillId="0" borderId="0" xfId="1" applyFont="1" applyFill="1" applyBorder="1" applyAlignment="1">
      <alignment horizontal="center"/>
    </xf>
    <xf numFmtId="0" fontId="39" fillId="0" borderId="0" xfId="1" applyFont="1" applyFill="1" applyBorder="1" applyAlignment="1" applyProtection="1">
      <alignment horizontal="center"/>
      <protection hidden="1"/>
    </xf>
    <xf numFmtId="0" fontId="85" fillId="0" borderId="0" xfId="0" applyFont="1" applyFill="1" applyProtection="1">
      <protection hidden="1"/>
    </xf>
    <xf numFmtId="164" fontId="85" fillId="0" borderId="0" xfId="0" applyNumberFormat="1" applyFont="1" applyFill="1" applyProtection="1">
      <protection hidden="1"/>
    </xf>
    <xf numFmtId="0" fontId="86" fillId="0" borderId="0" xfId="0" applyFont="1" applyFill="1" applyProtection="1">
      <protection hidden="1"/>
    </xf>
    <xf numFmtId="14" fontId="85" fillId="0" borderId="0" xfId="0" applyNumberFormat="1" applyFont="1" applyFill="1" applyProtection="1">
      <protection hidden="1"/>
    </xf>
    <xf numFmtId="0" fontId="85" fillId="0" borderId="0" xfId="0" applyFont="1" applyFill="1" applyAlignment="1" applyProtection="1">
      <alignment horizontal="left"/>
      <protection hidden="1"/>
    </xf>
    <xf numFmtId="0" fontId="81" fillId="0" borderId="0" xfId="0" applyFont="1" applyFill="1" applyAlignment="1">
      <alignment horizontal="center"/>
    </xf>
    <xf numFmtId="0" fontId="81" fillId="0" borderId="0" xfId="0" applyFont="1" applyFill="1" applyAlignment="1" applyProtection="1">
      <alignment horizontal="center"/>
      <protection hidden="1"/>
    </xf>
    <xf numFmtId="0" fontId="81" fillId="0" borderId="3" xfId="0" applyFont="1" applyFill="1" applyBorder="1" applyAlignment="1">
      <alignment horizontal="center"/>
    </xf>
    <xf numFmtId="0" fontId="81" fillId="0" borderId="4" xfId="0" applyFont="1" applyFill="1" applyBorder="1" applyAlignment="1">
      <alignment horizontal="center"/>
    </xf>
    <xf numFmtId="49" fontId="81" fillId="0" borderId="0" xfId="0" applyNumberFormat="1" applyFont="1" applyFill="1" applyAlignment="1">
      <alignment horizontal="center"/>
    </xf>
    <xf numFmtId="0" fontId="39" fillId="0" borderId="0" xfId="0" applyFont="1"/>
    <xf numFmtId="49" fontId="81" fillId="0" borderId="0" xfId="0" applyNumberFormat="1" applyFont="1" applyFill="1" applyAlignment="1" applyProtection="1">
      <alignment horizontal="center"/>
      <protection hidden="1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12" borderId="0" xfId="0" applyFont="1" applyFill="1"/>
    <xf numFmtId="0" fontId="81" fillId="19" borderId="0" xfId="0" applyFont="1" applyFill="1" applyAlignment="1" applyProtection="1">
      <alignment horizontal="center"/>
      <protection hidden="1"/>
    </xf>
    <xf numFmtId="168" fontId="11" fillId="6" borderId="0" xfId="0" applyNumberFormat="1" applyFont="1" applyFill="1" applyBorder="1" applyAlignment="1" applyProtection="1">
      <alignment horizontal="center" shrinkToFit="1"/>
      <protection hidden="1"/>
    </xf>
    <xf numFmtId="165" fontId="20" fillId="6" borderId="0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Fill="1"/>
    <xf numFmtId="49" fontId="87" fillId="0" borderId="8" xfId="0" applyNumberFormat="1" applyFont="1" applyFill="1" applyBorder="1" applyAlignment="1" applyProtection="1">
      <alignment horizontal="center" shrinkToFit="1"/>
      <protection locked="0"/>
    </xf>
    <xf numFmtId="0" fontId="14" fillId="0" borderId="0" xfId="2" applyFill="1" applyAlignment="1" applyProtection="1">
      <alignment horizontal="center"/>
      <protection hidden="1"/>
    </xf>
    <xf numFmtId="0" fontId="88" fillId="0" borderId="0" xfId="0" applyFont="1" applyFill="1"/>
    <xf numFmtId="0" fontId="88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39" fillId="0" borderId="8" xfId="0" applyFont="1" applyFill="1" applyBorder="1" applyAlignment="1">
      <alignment horizontal="left"/>
    </xf>
    <xf numFmtId="0" fontId="39" fillId="0" borderId="8" xfId="0" applyFont="1" applyFill="1" applyBorder="1"/>
    <xf numFmtId="0" fontId="12" fillId="6" borderId="0" xfId="0" applyFont="1" applyFill="1" applyBorder="1" applyAlignment="1" applyProtection="1">
      <alignment horizontal="center"/>
      <protection hidden="1"/>
    </xf>
    <xf numFmtId="14" fontId="39" fillId="0" borderId="8" xfId="0" applyNumberFormat="1" applyFont="1" applyFill="1" applyBorder="1"/>
    <xf numFmtId="0" fontId="39" fillId="0" borderId="0" xfId="0" applyNumberFormat="1" applyFont="1" applyFill="1"/>
    <xf numFmtId="14" fontId="0" fillId="0" borderId="0" xfId="0" applyNumberFormat="1"/>
    <xf numFmtId="49" fontId="0" fillId="0" borderId="0" xfId="0" applyNumberFormat="1"/>
    <xf numFmtId="11" fontId="0" fillId="0" borderId="0" xfId="0" applyNumberFormat="1"/>
    <xf numFmtId="0" fontId="31" fillId="6" borderId="0" xfId="0" applyFont="1" applyFill="1" applyBorder="1" applyAlignment="1" applyProtection="1">
      <alignment horizontal="left" shrinkToFit="1"/>
      <protection hidden="1"/>
    </xf>
    <xf numFmtId="0" fontId="88" fillId="0" borderId="0" xfId="0" applyFont="1" applyFill="1" applyAlignment="1" applyProtection="1">
      <alignment horizont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14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6" fillId="6" borderId="0" xfId="2" applyFont="1" applyFill="1" applyBorder="1" applyAlignment="1" applyProtection="1">
      <alignment horizontal="center" vertical="center"/>
      <protection locked="0" hidden="1"/>
    </xf>
    <xf numFmtId="1" fontId="101" fillId="6" borderId="0" xfId="0" applyNumberFormat="1" applyFont="1" applyFill="1" applyProtection="1">
      <protection hidden="1"/>
    </xf>
    <xf numFmtId="14" fontId="97" fillId="0" borderId="0" xfId="0" applyNumberFormat="1" applyFont="1" applyProtection="1">
      <protection hidden="1"/>
    </xf>
    <xf numFmtId="0" fontId="97" fillId="0" borderId="0" xfId="0" applyFont="1" applyProtection="1">
      <protection hidden="1"/>
    </xf>
    <xf numFmtId="0" fontId="10" fillId="6" borderId="142" xfId="0" applyFont="1" applyFill="1" applyBorder="1" applyAlignment="1" applyProtection="1">
      <alignment horizontal="center"/>
      <protection hidden="1"/>
    </xf>
    <xf numFmtId="0" fontId="12" fillId="6" borderId="89" xfId="0" applyFont="1" applyFill="1" applyBorder="1" applyAlignment="1" applyProtection="1">
      <alignment horizontal="center"/>
      <protection hidden="1"/>
    </xf>
    <xf numFmtId="0" fontId="30" fillId="6" borderId="142" xfId="0" applyFont="1" applyFill="1" applyBorder="1" applyProtection="1">
      <protection hidden="1"/>
    </xf>
    <xf numFmtId="0" fontId="33" fillId="6" borderId="0" xfId="0" applyFont="1" applyFill="1" applyBorder="1" applyProtection="1">
      <protection hidden="1"/>
    </xf>
    <xf numFmtId="14" fontId="92" fillId="6" borderId="0" xfId="0" applyNumberFormat="1" applyFont="1" applyFill="1" applyBorder="1" applyProtection="1">
      <protection hidden="1"/>
    </xf>
    <xf numFmtId="1" fontId="92" fillId="6" borderId="89" xfId="0" applyNumberFormat="1" applyFont="1" applyFill="1" applyBorder="1" applyProtection="1">
      <protection hidden="1"/>
    </xf>
    <xf numFmtId="0" fontId="1" fillId="6" borderId="142" xfId="0" applyFont="1" applyFill="1" applyBorder="1" applyProtection="1">
      <protection hidden="1"/>
    </xf>
    <xf numFmtId="0" fontId="35" fillId="6" borderId="0" xfId="0" applyFont="1" applyFill="1" applyBorder="1" applyProtection="1">
      <protection hidden="1"/>
    </xf>
    <xf numFmtId="0" fontId="34" fillId="6" borderId="0" xfId="0" applyFont="1" applyFill="1" applyBorder="1" applyProtection="1">
      <protection hidden="1"/>
    </xf>
    <xf numFmtId="14" fontId="34" fillId="6" borderId="0" xfId="0" applyNumberFormat="1" applyFont="1" applyFill="1" applyBorder="1" applyProtection="1">
      <protection hidden="1"/>
    </xf>
    <xf numFmtId="14" fontId="12" fillId="6" borderId="0" xfId="0" applyNumberFormat="1" applyFont="1" applyFill="1" applyBorder="1" applyProtection="1">
      <protection hidden="1"/>
    </xf>
    <xf numFmtId="1" fontId="12" fillId="6" borderId="89" xfId="0" applyNumberFormat="1" applyFont="1" applyFill="1" applyBorder="1" applyProtection="1">
      <protection hidden="1"/>
    </xf>
    <xf numFmtId="0" fontId="34" fillId="6" borderId="142" xfId="0" applyFont="1" applyFill="1" applyBorder="1" applyProtection="1">
      <protection hidden="1"/>
    </xf>
    <xf numFmtId="0" fontId="12" fillId="6" borderId="142" xfId="0" applyFont="1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164" fontId="36" fillId="6" borderId="0" xfId="0" applyNumberFormat="1" applyFont="1" applyFill="1" applyBorder="1" applyAlignment="1" applyProtection="1">
      <alignment horizontal="center"/>
      <protection hidden="1"/>
    </xf>
    <xf numFmtId="0" fontId="44" fillId="6" borderId="0" xfId="0" applyFont="1" applyFill="1" applyBorder="1" applyAlignment="1" applyProtection="1">
      <alignment horizontal="center" vertical="center"/>
      <protection hidden="1"/>
    </xf>
    <xf numFmtId="0" fontId="12" fillId="6" borderId="142" xfId="0" applyFont="1" applyFill="1" applyBorder="1" applyAlignment="1" applyProtection="1">
      <alignment shrinkToFit="1"/>
      <protection hidden="1"/>
    </xf>
    <xf numFmtId="0" fontId="23" fillId="6" borderId="0" xfId="0" applyFont="1" applyFill="1" applyBorder="1" applyAlignment="1" applyProtection="1">
      <alignment shrinkToFit="1"/>
      <protection hidden="1"/>
    </xf>
    <xf numFmtId="14" fontId="23" fillId="6" borderId="0" xfId="0" applyNumberFormat="1" applyFont="1" applyFill="1" applyBorder="1" applyAlignment="1" applyProtection="1">
      <alignment shrinkToFit="1"/>
      <protection hidden="1"/>
    </xf>
    <xf numFmtId="14" fontId="11" fillId="6" borderId="0" xfId="0" applyNumberFormat="1" applyFont="1" applyFill="1" applyBorder="1" applyAlignment="1" applyProtection="1">
      <alignment shrinkToFit="1"/>
      <protection hidden="1"/>
    </xf>
    <xf numFmtId="1" fontId="11" fillId="6" borderId="89" xfId="0" applyNumberFormat="1" applyFont="1" applyFill="1" applyBorder="1" applyAlignment="1" applyProtection="1">
      <alignment shrinkToFit="1"/>
      <protection hidden="1"/>
    </xf>
    <xf numFmtId="0" fontId="56" fillId="6" borderId="142" xfId="0" applyFont="1" applyFill="1" applyBorder="1" applyAlignment="1" applyProtection="1">
      <alignment shrinkToFit="1"/>
      <protection hidden="1"/>
    </xf>
    <xf numFmtId="0" fontId="6" fillId="6" borderId="0" xfId="0" applyFont="1" applyFill="1" applyBorder="1" applyAlignment="1" applyProtection="1">
      <alignment shrinkToFit="1"/>
      <protection hidden="1"/>
    </xf>
    <xf numFmtId="0" fontId="37" fillId="6" borderId="0" xfId="0" applyFont="1" applyFill="1" applyBorder="1" applyAlignment="1" applyProtection="1">
      <alignment horizontal="center" shrinkToFit="1"/>
      <protection hidden="1"/>
    </xf>
    <xf numFmtId="0" fontId="11" fillId="6" borderId="0" xfId="0" applyFont="1" applyFill="1" applyBorder="1" applyAlignment="1" applyProtection="1">
      <alignment shrinkToFit="1"/>
      <protection hidden="1"/>
    </xf>
    <xf numFmtId="0" fontId="11" fillId="6" borderId="142" xfId="0" applyFont="1" applyFill="1" applyBorder="1" applyAlignment="1" applyProtection="1">
      <alignment shrinkToFit="1"/>
      <protection hidden="1"/>
    </xf>
    <xf numFmtId="0" fontId="20" fillId="6" borderId="0" xfId="0" applyFont="1" applyFill="1" applyBorder="1" applyAlignment="1" applyProtection="1">
      <alignment horizontal="center" shrinkToFit="1"/>
      <protection hidden="1"/>
    </xf>
    <xf numFmtId="0" fontId="34" fillId="6" borderId="0" xfId="0" applyFont="1" applyFill="1" applyBorder="1" applyAlignment="1" applyProtection="1">
      <alignment shrinkToFit="1"/>
      <protection hidden="1"/>
    </xf>
    <xf numFmtId="14" fontId="34" fillId="6" borderId="0" xfId="0" applyNumberFormat="1" applyFont="1" applyFill="1" applyBorder="1" applyAlignment="1" applyProtection="1">
      <alignment shrinkToFit="1"/>
      <protection hidden="1"/>
    </xf>
    <xf numFmtId="14" fontId="12" fillId="6" borderId="0" xfId="0" applyNumberFormat="1" applyFont="1" applyFill="1" applyBorder="1" applyAlignment="1" applyProtection="1">
      <alignment shrinkToFit="1"/>
      <protection hidden="1"/>
    </xf>
    <xf numFmtId="1" fontId="12" fillId="6" borderId="89" xfId="0" applyNumberFormat="1" applyFont="1" applyFill="1" applyBorder="1" applyAlignment="1" applyProtection="1">
      <alignment shrinkToFit="1"/>
      <protection hidden="1"/>
    </xf>
    <xf numFmtId="0" fontId="23" fillId="6" borderId="0" xfId="0" applyFont="1" applyFill="1" applyBorder="1" applyAlignment="1" applyProtection="1">
      <alignment horizontal="center" shrinkToFit="1"/>
      <protection hidden="1"/>
    </xf>
    <xf numFmtId="0" fontId="6" fillId="6" borderId="142" xfId="0" applyFont="1" applyFill="1" applyBorder="1" applyAlignment="1" applyProtection="1">
      <alignment shrinkToFit="1"/>
      <protection hidden="1"/>
    </xf>
    <xf numFmtId="0" fontId="22" fillId="6" borderId="142" xfId="0" applyFont="1" applyFill="1" applyBorder="1" applyAlignment="1" applyProtection="1">
      <alignment shrinkToFit="1"/>
      <protection hidden="1"/>
    </xf>
    <xf numFmtId="14" fontId="38" fillId="6" borderId="0" xfId="0" applyNumberFormat="1" applyFont="1" applyFill="1" applyBorder="1" applyAlignment="1" applyProtection="1">
      <alignment shrinkToFit="1"/>
      <protection hidden="1"/>
    </xf>
    <xf numFmtId="0" fontId="38" fillId="6" borderId="0" xfId="0" applyFont="1" applyFill="1" applyBorder="1" applyAlignment="1" applyProtection="1">
      <alignment shrinkToFit="1"/>
      <protection hidden="1"/>
    </xf>
    <xf numFmtId="14" fontId="93" fillId="6" borderId="0" xfId="0" applyNumberFormat="1" applyFont="1" applyFill="1" applyBorder="1" applyAlignment="1" applyProtection="1">
      <alignment shrinkToFit="1"/>
      <protection hidden="1"/>
    </xf>
    <xf numFmtId="1" fontId="93" fillId="6" borderId="89" xfId="0" applyNumberFormat="1" applyFont="1" applyFill="1" applyBorder="1" applyAlignment="1" applyProtection="1">
      <alignment shrinkToFit="1"/>
      <protection hidden="1"/>
    </xf>
    <xf numFmtId="0" fontId="4" fillId="6" borderId="142" xfId="0" applyFont="1" applyFill="1" applyBorder="1" applyAlignment="1" applyProtection="1">
      <alignment shrinkToFit="1"/>
      <protection hidden="1"/>
    </xf>
    <xf numFmtId="14" fontId="13" fillId="6" borderId="0" xfId="0" applyNumberFormat="1" applyFont="1" applyFill="1" applyBorder="1" applyAlignment="1" applyProtection="1">
      <alignment shrinkToFit="1"/>
      <protection hidden="1"/>
    </xf>
    <xf numFmtId="0" fontId="13" fillId="6" borderId="0" xfId="0" applyFont="1" applyFill="1" applyBorder="1" applyAlignment="1" applyProtection="1">
      <alignment shrinkToFit="1"/>
      <protection hidden="1"/>
    </xf>
    <xf numFmtId="1" fontId="13" fillId="6" borderId="89" xfId="0" applyNumberFormat="1" applyFont="1" applyFill="1" applyBorder="1" applyAlignment="1" applyProtection="1">
      <alignment shrinkToFit="1"/>
      <protection hidden="1"/>
    </xf>
    <xf numFmtId="0" fontId="17" fillId="6" borderId="142" xfId="0" applyFont="1" applyFill="1" applyBorder="1" applyAlignment="1" applyProtection="1">
      <alignment horizontal="center" shrinkToFit="1"/>
      <protection hidden="1"/>
    </xf>
    <xf numFmtId="0" fontId="25" fillId="11" borderId="0" xfId="0" applyFont="1" applyFill="1" applyBorder="1" applyAlignment="1" applyProtection="1">
      <alignment shrinkToFit="1"/>
      <protection hidden="1"/>
    </xf>
    <xf numFmtId="0" fontId="16" fillId="6" borderId="0" xfId="0" applyFont="1" applyFill="1" applyBorder="1" applyAlignment="1" applyProtection="1">
      <alignment shrinkToFit="1"/>
      <protection hidden="1"/>
    </xf>
    <xf numFmtId="0" fontId="91" fillId="6" borderId="0" xfId="0" applyFont="1" applyFill="1" applyBorder="1" applyAlignment="1" applyProtection="1">
      <alignment shrinkToFit="1"/>
      <protection hidden="1"/>
    </xf>
    <xf numFmtId="1" fontId="16" fillId="6" borderId="89" xfId="0" applyNumberFormat="1" applyFont="1" applyFill="1" applyBorder="1" applyAlignment="1" applyProtection="1">
      <alignment shrinkToFit="1"/>
      <protection hidden="1"/>
    </xf>
    <xf numFmtId="0" fontId="9" fillId="6" borderId="142" xfId="0" applyFont="1" applyFill="1" applyBorder="1" applyAlignment="1" applyProtection="1">
      <alignment horizontal="center" shrinkToFit="1"/>
      <protection hidden="1"/>
    </xf>
    <xf numFmtId="1" fontId="11" fillId="6" borderId="0" xfId="0" applyNumberFormat="1" applyFont="1" applyFill="1" applyBorder="1" applyAlignment="1" applyProtection="1">
      <alignment shrinkToFit="1"/>
      <protection hidden="1"/>
    </xf>
    <xf numFmtId="0" fontId="2" fillId="6" borderId="0" xfId="0" applyFont="1" applyFill="1" applyBorder="1" applyAlignment="1" applyProtection="1">
      <alignment horizontal="center" shrinkToFit="1"/>
      <protection hidden="1"/>
    </xf>
    <xf numFmtId="14" fontId="2" fillId="6" borderId="0" xfId="0" applyNumberFormat="1" applyFont="1" applyFill="1" applyBorder="1" applyAlignment="1" applyProtection="1">
      <alignment horizontal="center" shrinkToFit="1"/>
      <protection hidden="1"/>
    </xf>
    <xf numFmtId="166" fontId="2" fillId="6" borderId="0" xfId="0" applyNumberFormat="1" applyFont="1" applyFill="1" applyBorder="1" applyAlignment="1" applyProtection="1">
      <alignment horizontal="center" shrinkToFit="1"/>
      <protection hidden="1"/>
    </xf>
    <xf numFmtId="165" fontId="1" fillId="6" borderId="0" xfId="0" applyNumberFormat="1" applyFont="1" applyFill="1" applyBorder="1" applyAlignment="1" applyProtection="1">
      <alignment horizontal="center" shrinkToFit="1"/>
      <protection hidden="1"/>
    </xf>
    <xf numFmtId="0" fontId="1" fillId="6" borderId="142" xfId="0" applyFont="1" applyFill="1" applyBorder="1" applyAlignment="1" applyProtection="1">
      <alignment shrinkToFit="1"/>
      <protection hidden="1"/>
    </xf>
    <xf numFmtId="0" fontId="1" fillId="6" borderId="0" xfId="0" applyFont="1" applyFill="1" applyBorder="1" applyAlignment="1" applyProtection="1">
      <alignment shrinkToFit="1"/>
      <protection hidden="1"/>
    </xf>
    <xf numFmtId="14" fontId="1" fillId="6" borderId="0" xfId="0" applyNumberFormat="1" applyFont="1" applyFill="1" applyBorder="1" applyAlignment="1" applyProtection="1">
      <alignment shrinkToFit="1"/>
      <protection hidden="1"/>
    </xf>
    <xf numFmtId="0" fontId="1" fillId="6" borderId="0" xfId="0" applyFont="1" applyFill="1" applyBorder="1" applyAlignment="1" applyProtection="1">
      <alignment horizontal="center" shrinkToFit="1"/>
      <protection hidden="1"/>
    </xf>
    <xf numFmtId="0" fontId="1" fillId="6" borderId="0" xfId="0" applyFont="1" applyFill="1" applyBorder="1" applyAlignment="1" applyProtection="1">
      <alignment horizontal="left" shrinkToFit="1"/>
      <protection hidden="1"/>
    </xf>
    <xf numFmtId="166" fontId="1" fillId="6" borderId="0" xfId="0" applyNumberFormat="1" applyFont="1" applyFill="1" applyBorder="1" applyAlignment="1" applyProtection="1">
      <alignment shrinkToFit="1"/>
      <protection hidden="1"/>
    </xf>
    <xf numFmtId="165" fontId="1" fillId="6" borderId="0" xfId="0" applyNumberFormat="1" applyFont="1" applyFill="1" applyBorder="1" applyAlignment="1" applyProtection="1">
      <alignment shrinkToFit="1"/>
      <protection hidden="1"/>
    </xf>
    <xf numFmtId="0" fontId="12" fillId="6" borderId="0" xfId="0" applyFont="1" applyFill="1" applyBorder="1" applyAlignment="1" applyProtection="1">
      <alignment shrinkToFit="1"/>
      <protection hidden="1"/>
    </xf>
    <xf numFmtId="0" fontId="50" fillId="6" borderId="142" xfId="0" applyFont="1" applyFill="1" applyBorder="1" applyAlignment="1" applyProtection="1">
      <alignment shrinkToFit="1"/>
      <protection hidden="1"/>
    </xf>
    <xf numFmtId="0" fontId="55" fillId="6" borderId="0" xfId="0" applyFont="1" applyFill="1" applyBorder="1" applyAlignment="1" applyProtection="1">
      <alignment horizontal="left" shrinkToFit="1"/>
      <protection hidden="1"/>
    </xf>
    <xf numFmtId="0" fontId="51" fillId="6" borderId="0" xfId="0" applyFont="1" applyFill="1" applyBorder="1" applyProtection="1">
      <protection hidden="1"/>
    </xf>
    <xf numFmtId="0" fontId="51" fillId="6" borderId="0" xfId="0" applyFont="1" applyFill="1" applyBorder="1" applyAlignment="1" applyProtection="1">
      <protection hidden="1"/>
    </xf>
    <xf numFmtId="0" fontId="51" fillId="6" borderId="0" xfId="0" applyFont="1" applyFill="1" applyBorder="1" applyAlignment="1" applyProtection="1">
      <alignment shrinkToFit="1"/>
      <protection hidden="1"/>
    </xf>
    <xf numFmtId="0" fontId="50" fillId="6" borderId="0" xfId="0" applyFont="1" applyFill="1" applyBorder="1" applyAlignment="1" applyProtection="1">
      <alignment shrinkToFit="1"/>
      <protection hidden="1"/>
    </xf>
    <xf numFmtId="0" fontId="52" fillId="6" borderId="0" xfId="0" applyFont="1" applyFill="1" applyBorder="1" applyAlignment="1" applyProtection="1">
      <alignment shrinkToFit="1"/>
      <protection hidden="1"/>
    </xf>
    <xf numFmtId="14" fontId="53" fillId="6" borderId="0" xfId="0" applyNumberFormat="1" applyFont="1" applyFill="1" applyBorder="1" applyAlignment="1" applyProtection="1">
      <alignment shrinkToFit="1"/>
      <protection hidden="1"/>
    </xf>
    <xf numFmtId="0" fontId="53" fillId="6" borderId="0" xfId="0" applyFont="1" applyFill="1" applyBorder="1" applyAlignment="1" applyProtection="1">
      <alignment shrinkToFit="1"/>
      <protection hidden="1"/>
    </xf>
    <xf numFmtId="1" fontId="53" fillId="6" borderId="89" xfId="0" applyNumberFormat="1" applyFont="1" applyFill="1" applyBorder="1" applyAlignment="1" applyProtection="1">
      <alignment shrinkToFit="1"/>
      <protection hidden="1"/>
    </xf>
    <xf numFmtId="0" fontId="10" fillId="6" borderId="142" xfId="0" applyFont="1" applyFill="1" applyBorder="1" applyAlignment="1" applyProtection="1">
      <alignment horizontal="center" shrinkToFit="1"/>
      <protection hidden="1"/>
    </xf>
    <xf numFmtId="0" fontId="18" fillId="6" borderId="0" xfId="0" applyFont="1" applyFill="1" applyBorder="1" applyAlignment="1" applyProtection="1">
      <alignment shrinkToFit="1"/>
      <protection hidden="1"/>
    </xf>
    <xf numFmtId="1" fontId="18" fillId="6" borderId="89" xfId="0" applyNumberFormat="1" applyFont="1" applyFill="1" applyBorder="1" applyAlignment="1" applyProtection="1">
      <alignment shrinkToFit="1"/>
      <protection hidden="1"/>
    </xf>
    <xf numFmtId="14" fontId="1" fillId="6" borderId="0" xfId="0" applyNumberFormat="1" applyFont="1" applyFill="1" applyBorder="1" applyProtection="1">
      <protection hidden="1"/>
    </xf>
    <xf numFmtId="164" fontId="1" fillId="6" borderId="0" xfId="0" applyNumberFormat="1" applyFont="1" applyFill="1" applyBorder="1" applyProtection="1">
      <protection hidden="1"/>
    </xf>
    <xf numFmtId="0" fontId="2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97" fillId="6" borderId="142" xfId="0" applyFont="1" applyFill="1" applyBorder="1" applyProtection="1">
      <protection hidden="1"/>
    </xf>
    <xf numFmtId="0" fontId="98" fillId="6" borderId="0" xfId="0" applyFont="1" applyFill="1" applyBorder="1" applyProtection="1">
      <protection hidden="1"/>
    </xf>
    <xf numFmtId="0" fontId="99" fillId="6" borderId="0" xfId="0" applyFont="1" applyFill="1" applyBorder="1" applyAlignment="1" applyProtection="1">
      <alignment horizontal="left"/>
      <protection hidden="1"/>
    </xf>
    <xf numFmtId="14" fontId="97" fillId="6" borderId="0" xfId="0" applyNumberFormat="1" applyFont="1" applyFill="1" applyBorder="1" applyProtection="1">
      <protection hidden="1"/>
    </xf>
    <xf numFmtId="0" fontId="97" fillId="6" borderId="0" xfId="0" applyFont="1" applyFill="1" applyBorder="1" applyProtection="1">
      <protection hidden="1"/>
    </xf>
    <xf numFmtId="164" fontId="97" fillId="6" borderId="0" xfId="0" applyNumberFormat="1" applyFont="1" applyFill="1" applyBorder="1" applyProtection="1">
      <protection hidden="1"/>
    </xf>
    <xf numFmtId="0" fontId="100" fillId="6" borderId="0" xfId="0" applyFont="1" applyFill="1" applyBorder="1" applyProtection="1">
      <protection hidden="1"/>
    </xf>
    <xf numFmtId="14" fontId="101" fillId="6" borderId="0" xfId="0" applyNumberFormat="1" applyFont="1" applyFill="1" applyBorder="1" applyProtection="1">
      <protection hidden="1"/>
    </xf>
    <xf numFmtId="0" fontId="101" fillId="6" borderId="0" xfId="0" applyFont="1" applyFill="1" applyBorder="1" applyProtection="1">
      <protection hidden="1"/>
    </xf>
    <xf numFmtId="1" fontId="101" fillId="6" borderId="89" xfId="0" applyNumberFormat="1" applyFont="1" applyFill="1" applyBorder="1" applyProtection="1">
      <protection hidden="1"/>
    </xf>
    <xf numFmtId="0" fontId="99" fillId="6" borderId="0" xfId="0" applyFont="1" applyFill="1" applyBorder="1" applyProtection="1">
      <protection hidden="1"/>
    </xf>
    <xf numFmtId="0" fontId="1" fillId="0" borderId="142" xfId="0" applyFont="1" applyBorder="1" applyProtection="1">
      <protection hidden="1"/>
    </xf>
    <xf numFmtId="14" fontId="12" fillId="0" borderId="0" xfId="0" applyNumberFormat="1" applyFont="1" applyBorder="1" applyProtection="1">
      <protection hidden="1"/>
    </xf>
    <xf numFmtId="0" fontId="12" fillId="0" borderId="0" xfId="0" applyFont="1" applyBorder="1" applyProtection="1">
      <protection hidden="1"/>
    </xf>
    <xf numFmtId="1" fontId="12" fillId="0" borderId="89" xfId="0" applyNumberFormat="1" applyFont="1" applyBorder="1" applyProtection="1">
      <protection hidden="1"/>
    </xf>
    <xf numFmtId="0" fontId="1" fillId="0" borderId="119" xfId="0" applyFont="1" applyBorder="1" applyProtection="1">
      <protection hidden="1"/>
    </xf>
    <xf numFmtId="0" fontId="1" fillId="0" borderId="136" xfId="0" applyFont="1" applyBorder="1" applyProtection="1">
      <protection hidden="1"/>
    </xf>
    <xf numFmtId="14" fontId="1" fillId="0" borderId="136" xfId="0" applyNumberFormat="1" applyFont="1" applyBorder="1" applyProtection="1">
      <protection hidden="1"/>
    </xf>
    <xf numFmtId="164" fontId="1" fillId="0" borderId="136" xfId="0" applyNumberFormat="1" applyFont="1" applyBorder="1" applyProtection="1">
      <protection hidden="1"/>
    </xf>
    <xf numFmtId="0" fontId="2" fillId="0" borderId="136" xfId="0" applyFont="1" applyBorder="1" applyProtection="1">
      <protection hidden="1"/>
    </xf>
    <xf numFmtId="14" fontId="12" fillId="0" borderId="136" xfId="0" applyNumberFormat="1" applyFont="1" applyBorder="1" applyProtection="1">
      <protection hidden="1"/>
    </xf>
    <xf numFmtId="0" fontId="12" fillId="0" borderId="136" xfId="0" applyFont="1" applyBorder="1" applyProtection="1">
      <protection hidden="1"/>
    </xf>
    <xf numFmtId="1" fontId="12" fillId="0" borderId="120" xfId="0" applyNumberFormat="1" applyFont="1" applyBorder="1" applyProtection="1">
      <protection hidden="1"/>
    </xf>
    <xf numFmtId="0" fontId="1" fillId="0" borderId="117" xfId="0" applyFont="1" applyBorder="1" applyProtection="1">
      <protection hidden="1"/>
    </xf>
    <xf numFmtId="0" fontId="1" fillId="0" borderId="139" xfId="0" applyFont="1" applyBorder="1" applyProtection="1">
      <protection hidden="1"/>
    </xf>
    <xf numFmtId="14" fontId="1" fillId="0" borderId="139" xfId="0" applyNumberFormat="1" applyFont="1" applyBorder="1" applyProtection="1">
      <protection hidden="1"/>
    </xf>
    <xf numFmtId="164" fontId="1" fillId="0" borderId="139" xfId="0" applyNumberFormat="1" applyFont="1" applyBorder="1" applyProtection="1">
      <protection hidden="1"/>
    </xf>
    <xf numFmtId="0" fontId="2" fillId="0" borderId="139" xfId="0" applyFont="1" applyBorder="1" applyProtection="1">
      <protection hidden="1"/>
    </xf>
    <xf numFmtId="14" fontId="12" fillId="0" borderId="139" xfId="0" applyNumberFormat="1" applyFont="1" applyBorder="1" applyProtection="1">
      <protection hidden="1"/>
    </xf>
    <xf numFmtId="0" fontId="12" fillId="0" borderId="139" xfId="0" applyFont="1" applyBorder="1" applyProtection="1">
      <protection hidden="1"/>
    </xf>
    <xf numFmtId="1" fontId="12" fillId="0" borderId="118" xfId="0" applyNumberFormat="1" applyFont="1" applyBorder="1" applyProtection="1">
      <protection hidden="1"/>
    </xf>
    <xf numFmtId="0" fontId="15" fillId="8" borderId="21" xfId="0" applyFont="1" applyFill="1" applyBorder="1" applyAlignment="1" applyProtection="1">
      <alignment horizontal="center" shrinkToFit="1"/>
      <protection hidden="1"/>
    </xf>
    <xf numFmtId="0" fontId="1" fillId="6" borderId="119" xfId="0" applyFont="1" applyFill="1" applyBorder="1" applyProtection="1">
      <protection hidden="1"/>
    </xf>
    <xf numFmtId="0" fontId="1" fillId="6" borderId="136" xfId="0" applyFont="1" applyFill="1" applyBorder="1" applyProtection="1">
      <protection hidden="1"/>
    </xf>
    <xf numFmtId="14" fontId="1" fillId="6" borderId="136" xfId="0" applyNumberFormat="1" applyFont="1" applyFill="1" applyBorder="1" applyProtection="1">
      <protection hidden="1"/>
    </xf>
    <xf numFmtId="164" fontId="1" fillId="6" borderId="136" xfId="0" applyNumberFormat="1" applyFont="1" applyFill="1" applyBorder="1" applyProtection="1">
      <protection hidden="1"/>
    </xf>
    <xf numFmtId="0" fontId="2" fillId="6" borderId="136" xfId="0" applyFont="1" applyFill="1" applyBorder="1" applyProtection="1">
      <protection hidden="1"/>
    </xf>
    <xf numFmtId="14" fontId="12" fillId="6" borderId="136" xfId="0" applyNumberFormat="1" applyFont="1" applyFill="1" applyBorder="1" applyProtection="1">
      <protection hidden="1"/>
    </xf>
    <xf numFmtId="0" fontId="12" fillId="6" borderId="136" xfId="0" applyFont="1" applyFill="1" applyBorder="1" applyProtection="1">
      <protection hidden="1"/>
    </xf>
    <xf numFmtId="1" fontId="12" fillId="6" borderId="120" xfId="0" applyNumberFormat="1" applyFont="1" applyFill="1" applyBorder="1" applyProtection="1">
      <protection hidden="1"/>
    </xf>
    <xf numFmtId="0" fontId="14" fillId="6" borderId="0" xfId="2" applyFill="1" applyBorder="1" applyAlignment="1" applyProtection="1">
      <alignment horizontal="center"/>
      <protection hidden="1"/>
    </xf>
    <xf numFmtId="0" fontId="102" fillId="0" borderId="137" xfId="2" applyFont="1" applyFill="1" applyBorder="1" applyAlignment="1">
      <alignment horizontal="right" vertical="center"/>
    </xf>
    <xf numFmtId="0" fontId="102" fillId="0" borderId="138" xfId="2" applyFont="1" applyFill="1" applyBorder="1" applyAlignment="1">
      <alignment horizontal="left" vertical="center"/>
    </xf>
    <xf numFmtId="165" fontId="43" fillId="10" borderId="138" xfId="0" applyNumberFormat="1" applyFont="1" applyFill="1" applyBorder="1" applyAlignment="1" applyProtection="1">
      <alignment horizontal="center" shrinkToFit="1"/>
      <protection hidden="1"/>
    </xf>
    <xf numFmtId="0" fontId="15" fillId="5" borderId="30" xfId="0" applyFont="1" applyFill="1" applyBorder="1" applyAlignment="1" applyProtection="1">
      <alignment horizontal="center" shrinkToFit="1"/>
      <protection locked="0"/>
    </xf>
    <xf numFmtId="0" fontId="20" fillId="6" borderId="0" xfId="0" applyFont="1" applyFill="1" applyBorder="1" applyAlignment="1" applyProtection="1">
      <alignment shrinkToFit="1"/>
      <protection locked="0"/>
    </xf>
    <xf numFmtId="14" fontId="20" fillId="6" borderId="0" xfId="0" applyNumberFormat="1" applyFont="1" applyFill="1" applyBorder="1" applyAlignment="1" applyProtection="1">
      <alignment shrinkToFit="1"/>
      <protection locked="0"/>
    </xf>
    <xf numFmtId="0" fontId="2" fillId="3" borderId="130" xfId="0" applyFont="1" applyFill="1" applyBorder="1" applyAlignment="1" applyProtection="1">
      <alignment horizontal="center" shrinkToFit="1"/>
      <protection locked="0"/>
    </xf>
    <xf numFmtId="0" fontId="2" fillId="3" borderId="131" xfId="0" applyFont="1" applyFill="1" applyBorder="1" applyAlignment="1" applyProtection="1">
      <alignment horizontal="center" shrinkToFit="1"/>
      <protection locked="0"/>
    </xf>
    <xf numFmtId="14" fontId="2" fillId="3" borderId="131" xfId="0" applyNumberFormat="1" applyFont="1" applyFill="1" applyBorder="1" applyAlignment="1" applyProtection="1">
      <alignment horizontal="center" shrinkToFit="1"/>
      <protection locked="0"/>
    </xf>
    <xf numFmtId="0" fontId="2" fillId="3" borderId="121" xfId="0" applyFont="1" applyFill="1" applyBorder="1" applyAlignment="1" applyProtection="1">
      <alignment horizontal="center" shrinkToFit="1"/>
      <protection locked="0"/>
    </xf>
    <xf numFmtId="0" fontId="2" fillId="3" borderId="122" xfId="0" applyFont="1" applyFill="1" applyBorder="1" applyAlignment="1" applyProtection="1">
      <alignment horizontal="center" shrinkToFit="1"/>
      <protection locked="0"/>
    </xf>
    <xf numFmtId="0" fontId="2" fillId="3" borderId="124" xfId="0" applyFont="1" applyFill="1" applyBorder="1" applyAlignment="1" applyProtection="1">
      <alignment horizontal="center" shrinkToFit="1"/>
      <protection locked="0"/>
    </xf>
    <xf numFmtId="0" fontId="2" fillId="3" borderId="125" xfId="0" applyFont="1" applyFill="1" applyBorder="1" applyAlignment="1" applyProtection="1">
      <alignment horizontal="center" shrinkToFit="1"/>
      <protection locked="0"/>
    </xf>
    <xf numFmtId="14" fontId="2" fillId="3" borderId="125" xfId="0" applyNumberFormat="1" applyFont="1" applyFill="1" applyBorder="1" applyAlignment="1" applyProtection="1">
      <alignment horizontal="center" shrinkToFit="1"/>
      <protection locked="0"/>
    </xf>
    <xf numFmtId="14" fontId="26" fillId="4" borderId="15" xfId="0" applyNumberFormat="1" applyFont="1" applyFill="1" applyBorder="1" applyAlignment="1" applyProtection="1">
      <alignment horizontal="center" shrinkToFit="1"/>
      <protection hidden="1"/>
    </xf>
    <xf numFmtId="14" fontId="26" fillId="4" borderId="16" xfId="0" applyNumberFormat="1" applyFont="1" applyFill="1" applyBorder="1" applyAlignment="1" applyProtection="1">
      <alignment horizontal="center" shrinkToFit="1"/>
      <protection hidden="1"/>
    </xf>
    <xf numFmtId="0" fontId="31" fillId="6" borderId="0" xfId="0" applyFont="1" applyFill="1" applyBorder="1" applyAlignment="1" applyProtection="1">
      <alignment horizontal="left" shrinkToFit="1"/>
      <protection hidden="1"/>
    </xf>
    <xf numFmtId="0" fontId="41" fillId="10" borderId="86" xfId="0" applyFont="1" applyFill="1" applyBorder="1" applyAlignment="1" applyProtection="1">
      <alignment horizontal="center" shrinkToFit="1"/>
      <protection hidden="1"/>
    </xf>
    <xf numFmtId="0" fontId="41" fillId="10" borderId="87" xfId="0" applyFont="1" applyFill="1" applyBorder="1" applyAlignment="1" applyProtection="1">
      <alignment horizontal="center" shrinkToFit="1"/>
      <protection hidden="1"/>
    </xf>
    <xf numFmtId="0" fontId="41" fillId="10" borderId="88" xfId="0" applyFont="1" applyFill="1" applyBorder="1" applyAlignment="1" applyProtection="1">
      <alignment horizontal="center" shrinkToFit="1"/>
      <protection hidden="1"/>
    </xf>
    <xf numFmtId="0" fontId="15" fillId="5" borderId="28" xfId="0" applyFont="1" applyFill="1" applyBorder="1" applyAlignment="1" applyProtection="1">
      <alignment horizontal="center" shrinkToFit="1"/>
      <protection locked="0"/>
    </xf>
    <xf numFmtId="0" fontId="15" fillId="5" borderId="22" xfId="0" applyFont="1" applyFill="1" applyBorder="1" applyAlignment="1" applyProtection="1">
      <alignment horizontal="center" shrinkToFit="1"/>
      <protection locked="0"/>
    </xf>
    <xf numFmtId="0" fontId="15" fillId="5" borderId="30" xfId="0" applyFont="1" applyFill="1" applyBorder="1" applyAlignment="1" applyProtection="1">
      <alignment horizontal="center" shrinkToFit="1"/>
      <protection locked="0"/>
    </xf>
    <xf numFmtId="0" fontId="15" fillId="5" borderId="24" xfId="0" applyFont="1" applyFill="1" applyBorder="1" applyAlignment="1" applyProtection="1">
      <alignment horizontal="center" shrinkToFit="1"/>
      <protection locked="0"/>
    </xf>
    <xf numFmtId="0" fontId="15" fillId="5" borderId="29" xfId="0" applyFont="1" applyFill="1" applyBorder="1" applyAlignment="1" applyProtection="1">
      <alignment horizontal="center" shrinkToFit="1"/>
      <protection locked="0"/>
    </xf>
    <xf numFmtId="0" fontId="15" fillId="5" borderId="23" xfId="0" applyFont="1" applyFill="1" applyBorder="1" applyAlignment="1" applyProtection="1">
      <alignment horizontal="center" shrinkToFit="1"/>
      <protection locked="0"/>
    </xf>
    <xf numFmtId="0" fontId="14" fillId="5" borderId="28" xfId="2" applyFill="1" applyBorder="1" applyAlignment="1" applyProtection="1">
      <alignment horizontal="center" shrinkToFit="1"/>
      <protection locked="0"/>
    </xf>
    <xf numFmtId="0" fontId="14" fillId="5" borderId="22" xfId="2" applyFill="1" applyBorder="1" applyAlignment="1" applyProtection="1">
      <alignment horizontal="center" shrinkToFit="1"/>
      <protection locked="0"/>
    </xf>
    <xf numFmtId="13" fontId="15" fillId="5" borderId="29" xfId="0" applyNumberFormat="1" applyFont="1" applyFill="1" applyBorder="1" applyAlignment="1" applyProtection="1">
      <alignment horizontal="center" shrinkToFit="1"/>
      <protection locked="0"/>
    </xf>
    <xf numFmtId="13" fontId="15" fillId="5" borderId="23" xfId="0" applyNumberFormat="1" applyFont="1" applyFill="1" applyBorder="1" applyAlignment="1" applyProtection="1">
      <alignment horizontal="center" shrinkToFit="1"/>
      <protection locked="0"/>
    </xf>
    <xf numFmtId="0" fontId="8" fillId="6" borderId="67" xfId="0" applyFont="1" applyFill="1" applyBorder="1" applyAlignment="1" applyProtection="1">
      <alignment horizontal="center" vertical="center"/>
      <protection hidden="1"/>
    </xf>
    <xf numFmtId="169" fontId="11" fillId="6" borderId="0" xfId="0" applyNumberFormat="1" applyFont="1" applyFill="1" applyBorder="1" applyAlignment="1" applyProtection="1">
      <alignment horizontal="center" shrinkToFit="1"/>
      <protection hidden="1"/>
    </xf>
    <xf numFmtId="14" fontId="14" fillId="10" borderId="0" xfId="2" applyNumberFormat="1" applyFill="1" applyBorder="1" applyAlignment="1" applyProtection="1">
      <alignment horizontal="center" vertical="center" shrinkToFit="1"/>
      <protection locked="0" hidden="1"/>
    </xf>
    <xf numFmtId="14" fontId="14" fillId="10" borderId="89" xfId="2" applyNumberFormat="1" applyFill="1" applyBorder="1" applyAlignment="1" applyProtection="1">
      <alignment horizontal="center" vertical="center" shrinkToFit="1"/>
      <protection locked="0" hidden="1"/>
    </xf>
    <xf numFmtId="0" fontId="95" fillId="0" borderId="117" xfId="0" applyFont="1" applyFill="1" applyBorder="1" applyAlignment="1" applyProtection="1">
      <alignment horizontal="center" vertical="center"/>
      <protection hidden="1"/>
    </xf>
    <xf numFmtId="0" fontId="95" fillId="0" borderId="139" xfId="0" applyFont="1" applyFill="1" applyBorder="1" applyAlignment="1" applyProtection="1">
      <alignment horizontal="center" vertical="center"/>
      <protection hidden="1"/>
    </xf>
    <xf numFmtId="0" fontId="95" fillId="0" borderId="118" xfId="0" applyFont="1" applyFill="1" applyBorder="1" applyAlignment="1" applyProtection="1">
      <alignment horizontal="center" vertical="center"/>
      <protection hidden="1"/>
    </xf>
    <xf numFmtId="0" fontId="95" fillId="0" borderId="140" xfId="0" applyFont="1" applyFill="1" applyBorder="1" applyAlignment="1" applyProtection="1">
      <alignment horizontal="center" vertical="center"/>
      <protection hidden="1"/>
    </xf>
    <xf numFmtId="0" fontId="95" fillId="0" borderId="75" xfId="0" applyFont="1" applyFill="1" applyBorder="1" applyAlignment="1" applyProtection="1">
      <alignment horizontal="center" vertical="center"/>
      <protection hidden="1"/>
    </xf>
    <xf numFmtId="0" fontId="95" fillId="0" borderId="141" xfId="0" applyFont="1" applyFill="1" applyBorder="1" applyAlignment="1" applyProtection="1">
      <alignment horizontal="center" vertical="center"/>
      <protection hidden="1"/>
    </xf>
    <xf numFmtId="0" fontId="14" fillId="6" borderId="0" xfId="2" applyFill="1" applyBorder="1" applyAlignment="1" applyProtection="1">
      <alignment horizontal="center" vertical="center" wrapText="1"/>
      <protection locked="0" hidden="1"/>
    </xf>
    <xf numFmtId="0" fontId="5" fillId="6" borderId="0" xfId="0" applyFont="1" applyFill="1" applyBorder="1" applyAlignment="1" applyProtection="1">
      <alignment horizontal="center" vertical="center" wrapText="1"/>
      <protection locked="0" hidden="1"/>
    </xf>
    <xf numFmtId="0" fontId="40" fillId="5" borderId="38" xfId="0" applyFont="1" applyFill="1" applyBorder="1" applyAlignment="1" applyProtection="1">
      <alignment horizontal="center" vertical="center" shrinkToFit="1"/>
      <protection locked="0" hidden="1"/>
    </xf>
    <xf numFmtId="0" fontId="40" fillId="5" borderId="39" xfId="0" applyFont="1" applyFill="1" applyBorder="1" applyAlignment="1" applyProtection="1">
      <alignment horizontal="center" vertical="center" shrinkToFit="1"/>
      <protection locked="0" hidden="1"/>
    </xf>
    <xf numFmtId="14" fontId="94" fillId="6" borderId="44" xfId="0" applyNumberFormat="1" applyFont="1" applyFill="1" applyBorder="1" applyAlignment="1" applyProtection="1">
      <alignment horizontal="center" vertical="center" shrinkToFit="1"/>
      <protection hidden="1"/>
    </xf>
    <xf numFmtId="14" fontId="94" fillId="6" borderId="40" xfId="0" applyNumberFormat="1" applyFont="1" applyFill="1" applyBorder="1" applyAlignment="1" applyProtection="1">
      <alignment horizontal="center" vertical="center" shrinkToFit="1"/>
      <protection hidden="1"/>
    </xf>
    <xf numFmtId="0" fontId="8" fillId="6" borderId="41" xfId="0" applyFont="1" applyFill="1" applyBorder="1" applyAlignment="1" applyProtection="1">
      <alignment horizontal="center" vertical="top" wrapText="1"/>
      <protection hidden="1"/>
    </xf>
    <xf numFmtId="0" fontId="8" fillId="6" borderId="42" xfId="0" applyFont="1" applyFill="1" applyBorder="1" applyAlignment="1" applyProtection="1">
      <alignment horizontal="center" vertical="top" wrapText="1"/>
      <protection hidden="1"/>
    </xf>
    <xf numFmtId="0" fontId="8" fillId="6" borderId="43" xfId="0" applyFont="1" applyFill="1" applyBorder="1" applyAlignment="1" applyProtection="1">
      <alignment horizontal="center" vertical="top" wrapText="1"/>
      <protection hidden="1"/>
    </xf>
    <xf numFmtId="0" fontId="56" fillId="6" borderId="0" xfId="0" applyFont="1" applyFill="1" applyBorder="1" applyAlignment="1" applyProtection="1">
      <alignment horizontal="center" vertical="center"/>
      <protection hidden="1"/>
    </xf>
    <xf numFmtId="0" fontId="20" fillId="6" borderId="36" xfId="0" applyFont="1" applyFill="1" applyBorder="1" applyAlignment="1" applyProtection="1">
      <alignment horizontal="center" vertical="top" wrapText="1" shrinkToFit="1"/>
      <protection hidden="1"/>
    </xf>
    <xf numFmtId="0" fontId="20" fillId="6" borderId="0" xfId="0" applyFont="1" applyFill="1" applyBorder="1" applyAlignment="1" applyProtection="1">
      <alignment horizontal="center" vertical="top" wrapText="1" shrinkToFit="1"/>
      <protection hidden="1"/>
    </xf>
    <xf numFmtId="0" fontId="20" fillId="6" borderId="136" xfId="0" applyFont="1" applyFill="1" applyBorder="1" applyAlignment="1" applyProtection="1">
      <alignment horizontal="center" vertical="top" wrapText="1" shrinkToFit="1"/>
      <protection hidden="1"/>
    </xf>
    <xf numFmtId="0" fontId="89" fillId="6" borderId="0" xfId="0" applyFont="1" applyFill="1" applyBorder="1" applyAlignment="1" applyProtection="1">
      <alignment horizontal="center" vertical="top" wrapText="1"/>
      <protection hidden="1"/>
    </xf>
    <xf numFmtId="0" fontId="90" fillId="6" borderId="0" xfId="0" applyFont="1" applyFill="1" applyBorder="1" applyAlignment="1" applyProtection="1">
      <alignment horizontal="left" shrinkToFit="1"/>
      <protection hidden="1"/>
    </xf>
    <xf numFmtId="0" fontId="23" fillId="6" borderId="0" xfId="0" applyFont="1" applyFill="1" applyBorder="1" applyAlignment="1" applyProtection="1">
      <alignment horizontal="left" shrinkToFit="1"/>
      <protection hidden="1"/>
    </xf>
    <xf numFmtId="0" fontId="44" fillId="6" borderId="67" xfId="0" applyFont="1" applyFill="1" applyBorder="1" applyAlignment="1" applyProtection="1">
      <alignment horizontal="center" vertical="center"/>
      <protection hidden="1"/>
    </xf>
    <xf numFmtId="0" fontId="40" fillId="5" borderId="38" xfId="0" applyFont="1" applyFill="1" applyBorder="1" applyAlignment="1" applyProtection="1">
      <alignment horizontal="center" shrinkToFit="1"/>
      <protection hidden="1"/>
    </xf>
    <xf numFmtId="0" fontId="40" fillId="5" borderId="39" xfId="0" applyFont="1" applyFill="1" applyBorder="1" applyAlignment="1" applyProtection="1">
      <alignment horizontal="center" shrinkToFit="1"/>
      <protection hidden="1"/>
    </xf>
    <xf numFmtId="14" fontId="45" fillId="6" borderId="44" xfId="0" applyNumberFormat="1" applyFont="1" applyFill="1" applyBorder="1" applyAlignment="1" applyProtection="1">
      <alignment horizontal="center" vertical="center" shrinkToFit="1"/>
      <protection hidden="1"/>
    </xf>
    <xf numFmtId="14" fontId="45" fillId="6" borderId="40" xfId="0" applyNumberFormat="1" applyFont="1" applyFill="1" applyBorder="1" applyAlignment="1" applyProtection="1">
      <alignment horizontal="center" vertical="center" shrinkToFit="1"/>
      <protection hidden="1"/>
    </xf>
    <xf numFmtId="0" fontId="14" fillId="16" borderId="98" xfId="2" applyFill="1" applyBorder="1" applyAlignment="1" applyProtection="1">
      <alignment horizontal="center" vertical="center" wrapText="1"/>
      <protection hidden="1"/>
    </xf>
    <xf numFmtId="0" fontId="0" fillId="16" borderId="99" xfId="0" applyFill="1" applyBorder="1" applyAlignment="1" applyProtection="1">
      <alignment horizontal="center" vertical="center" wrapText="1"/>
      <protection hidden="1"/>
    </xf>
    <xf numFmtId="0" fontId="59" fillId="3" borderId="114" xfId="0" applyFont="1" applyFill="1" applyBorder="1" applyAlignment="1" applyProtection="1">
      <alignment horizontal="center"/>
      <protection hidden="1"/>
    </xf>
    <xf numFmtId="0" fontId="59" fillId="3" borderId="113" xfId="0" applyFont="1" applyFill="1" applyBorder="1" applyAlignment="1" applyProtection="1">
      <alignment horizontal="center"/>
      <protection hidden="1"/>
    </xf>
    <xf numFmtId="0" fontId="59" fillId="3" borderId="115" xfId="0" applyFont="1" applyFill="1" applyBorder="1" applyAlignment="1" applyProtection="1">
      <alignment horizontal="center"/>
      <protection hidden="1"/>
    </xf>
    <xf numFmtId="0" fontId="59" fillId="3" borderId="100" xfId="0" applyFont="1" applyFill="1" applyBorder="1" applyAlignment="1" applyProtection="1">
      <alignment horizontal="center"/>
      <protection hidden="1"/>
    </xf>
    <xf numFmtId="0" fontId="59" fillId="3" borderId="101" xfId="0" applyFont="1" applyFill="1" applyBorder="1" applyAlignment="1" applyProtection="1">
      <alignment horizontal="center"/>
      <protection hidden="1"/>
    </xf>
    <xf numFmtId="0" fontId="59" fillId="3" borderId="102" xfId="0" applyFont="1" applyFill="1" applyBorder="1" applyAlignment="1" applyProtection="1">
      <alignment horizontal="center"/>
      <protection hidden="1"/>
    </xf>
    <xf numFmtId="0" fontId="15" fillId="5" borderId="30" xfId="0" applyFont="1" applyFill="1" applyBorder="1" applyAlignment="1" applyProtection="1">
      <alignment horizontal="center" shrinkToFit="1"/>
      <protection hidden="1"/>
    </xf>
    <xf numFmtId="0" fontId="15" fillId="5" borderId="24" xfId="0" applyFont="1" applyFill="1" applyBorder="1" applyAlignment="1" applyProtection="1">
      <alignment horizontal="center" shrinkToFit="1"/>
      <protection hidden="1"/>
    </xf>
    <xf numFmtId="169" fontId="41" fillId="6" borderId="0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Fill="1" applyAlignment="1" applyProtection="1">
      <alignment horizontal="center"/>
      <protection hidden="1"/>
    </xf>
    <xf numFmtId="0" fontId="67" fillId="6" borderId="0" xfId="0" applyFont="1" applyFill="1" applyBorder="1" applyAlignment="1" applyProtection="1">
      <alignment horizontal="left" shrinkToFit="1"/>
      <protection hidden="1"/>
    </xf>
    <xf numFmtId="0" fontId="15" fillId="5" borderId="28" xfId="0" applyFont="1" applyFill="1" applyBorder="1" applyAlignment="1" applyProtection="1">
      <alignment horizontal="center" shrinkToFit="1"/>
      <protection hidden="1"/>
    </xf>
    <xf numFmtId="0" fontId="15" fillId="5" borderId="22" xfId="0" applyFont="1" applyFill="1" applyBorder="1" applyAlignment="1" applyProtection="1">
      <alignment horizontal="center" shrinkToFit="1"/>
      <protection hidden="1"/>
    </xf>
    <xf numFmtId="0" fontId="14" fillId="5" borderId="28" xfId="2" applyFill="1" applyBorder="1" applyAlignment="1" applyProtection="1">
      <alignment horizontal="center" shrinkToFit="1"/>
      <protection hidden="1"/>
    </xf>
    <xf numFmtId="0" fontId="15" fillId="5" borderId="29" xfId="0" applyFont="1" applyFill="1" applyBorder="1" applyAlignment="1" applyProtection="1">
      <alignment horizontal="center" shrinkToFit="1"/>
      <protection hidden="1"/>
    </xf>
    <xf numFmtId="0" fontId="15" fillId="5" borderId="23" xfId="0" applyFont="1" applyFill="1" applyBorder="1" applyAlignment="1" applyProtection="1">
      <alignment horizontal="center" shrinkToFit="1"/>
      <protection hidden="1"/>
    </xf>
    <xf numFmtId="166" fontId="72" fillId="3" borderId="95" xfId="0" applyNumberFormat="1" applyFont="1" applyFill="1" applyBorder="1" applyAlignment="1" applyProtection="1">
      <alignment horizontal="center" vertical="top" wrapText="1"/>
      <protection hidden="1"/>
    </xf>
    <xf numFmtId="166" fontId="72" fillId="3" borderId="96" xfId="0" applyNumberFormat="1" applyFont="1" applyFill="1" applyBorder="1" applyAlignment="1" applyProtection="1">
      <alignment horizontal="center" vertical="top" wrapText="1"/>
      <protection hidden="1"/>
    </xf>
    <xf numFmtId="166" fontId="72" fillId="3" borderId="97" xfId="0" applyNumberFormat="1" applyFont="1" applyFill="1" applyBorder="1" applyAlignment="1" applyProtection="1">
      <alignment horizontal="center" vertical="top" wrapText="1"/>
      <protection hidden="1"/>
    </xf>
    <xf numFmtId="0" fontId="71" fillId="3" borderId="95" xfId="0" applyFont="1" applyFill="1" applyBorder="1" applyAlignment="1" applyProtection="1">
      <alignment horizontal="center" vertical="top" wrapText="1"/>
      <protection hidden="1"/>
    </xf>
    <xf numFmtId="0" fontId="71" fillId="3" borderId="96" xfId="0" applyFont="1" applyFill="1" applyBorder="1" applyAlignment="1" applyProtection="1">
      <alignment horizontal="center" vertical="top" wrapText="1"/>
      <protection hidden="1"/>
    </xf>
    <xf numFmtId="0" fontId="71" fillId="3" borderId="97" xfId="0" applyFont="1" applyFill="1" applyBorder="1" applyAlignment="1" applyProtection="1">
      <alignment horizontal="center" vertical="top" wrapText="1"/>
      <protection hidden="1"/>
    </xf>
    <xf numFmtId="0" fontId="71" fillId="3" borderId="95" xfId="0" applyFont="1" applyFill="1" applyBorder="1" applyAlignment="1" applyProtection="1">
      <alignment horizontal="center" wrapText="1"/>
      <protection hidden="1"/>
    </xf>
    <xf numFmtId="0" fontId="71" fillId="3" borderId="96" xfId="0" applyFont="1" applyFill="1" applyBorder="1" applyAlignment="1" applyProtection="1">
      <alignment horizontal="center" wrapText="1"/>
      <protection hidden="1"/>
    </xf>
    <xf numFmtId="0" fontId="71" fillId="3" borderId="97" xfId="0" applyFont="1" applyFill="1" applyBorder="1" applyAlignment="1" applyProtection="1">
      <alignment horizontal="center" wrapText="1"/>
      <protection hidden="1"/>
    </xf>
    <xf numFmtId="165" fontId="71" fillId="3" borderId="95" xfId="0" applyNumberFormat="1" applyFont="1" applyFill="1" applyBorder="1" applyAlignment="1" applyProtection="1">
      <alignment horizontal="center" wrapText="1"/>
      <protection hidden="1"/>
    </xf>
    <xf numFmtId="165" fontId="71" fillId="3" borderId="96" xfId="0" applyNumberFormat="1" applyFont="1" applyFill="1" applyBorder="1" applyAlignment="1" applyProtection="1">
      <alignment horizontal="center" wrapText="1"/>
      <protection hidden="1"/>
    </xf>
    <xf numFmtId="165" fontId="71" fillId="3" borderId="97" xfId="0" applyNumberFormat="1" applyFont="1" applyFill="1" applyBorder="1" applyAlignment="1" applyProtection="1">
      <alignment horizontal="center" wrapText="1"/>
      <protection hidden="1"/>
    </xf>
    <xf numFmtId="166" fontId="69" fillId="5" borderId="93" xfId="0" applyNumberFormat="1" applyFont="1" applyFill="1" applyBorder="1" applyAlignment="1" applyProtection="1">
      <alignment horizontal="center" vertical="top" wrapText="1"/>
      <protection hidden="1"/>
    </xf>
    <xf numFmtId="166" fontId="69" fillId="5" borderId="94" xfId="0" applyNumberFormat="1" applyFont="1" applyFill="1" applyBorder="1" applyAlignment="1" applyProtection="1">
      <alignment horizontal="center" vertical="top" wrapText="1"/>
      <protection hidden="1"/>
    </xf>
    <xf numFmtId="0" fontId="68" fillId="5" borderId="93" xfId="0" applyFont="1" applyFill="1" applyBorder="1" applyAlignment="1" applyProtection="1">
      <alignment horizontal="center" vertical="top" wrapText="1"/>
      <protection hidden="1"/>
    </xf>
    <xf numFmtId="0" fontId="68" fillId="5" borderId="94" xfId="0" applyFont="1" applyFill="1" applyBorder="1" applyAlignment="1" applyProtection="1">
      <alignment horizontal="center" vertical="top" wrapText="1"/>
      <protection hidden="1"/>
    </xf>
    <xf numFmtId="0" fontId="68" fillId="5" borderId="93" xfId="0" applyFont="1" applyFill="1" applyBorder="1" applyAlignment="1" applyProtection="1">
      <alignment horizontal="center" wrapText="1"/>
      <protection hidden="1"/>
    </xf>
    <xf numFmtId="0" fontId="68" fillId="5" borderId="94" xfId="0" applyFont="1" applyFill="1" applyBorder="1" applyAlignment="1" applyProtection="1">
      <alignment horizontal="center" wrapText="1"/>
      <protection hidden="1"/>
    </xf>
    <xf numFmtId="165" fontId="68" fillId="5" borderId="93" xfId="0" applyNumberFormat="1" applyFont="1" applyFill="1" applyBorder="1" applyAlignment="1" applyProtection="1">
      <alignment horizontal="center" wrapText="1"/>
      <protection hidden="1"/>
    </xf>
    <xf numFmtId="165" fontId="68" fillId="5" borderId="94" xfId="0" applyNumberFormat="1" applyFont="1" applyFill="1" applyBorder="1" applyAlignment="1" applyProtection="1">
      <alignment horizontal="center" wrapText="1"/>
      <protection hidden="1"/>
    </xf>
    <xf numFmtId="0" fontId="71" fillId="3" borderId="95" xfId="0" applyFont="1" applyFill="1" applyBorder="1" applyAlignment="1" applyProtection="1">
      <alignment horizontal="center" vertical="top" wrapText="1" shrinkToFit="1"/>
      <protection hidden="1"/>
    </xf>
    <xf numFmtId="0" fontId="71" fillId="3" borderId="96" xfId="0" applyFont="1" applyFill="1" applyBorder="1" applyAlignment="1" applyProtection="1">
      <alignment horizontal="center" vertical="top" wrapText="1" shrinkToFit="1"/>
      <protection hidden="1"/>
    </xf>
    <xf numFmtId="0" fontId="71" fillId="3" borderId="97" xfId="0" applyFont="1" applyFill="1" applyBorder="1" applyAlignment="1" applyProtection="1">
      <alignment horizontal="center" vertical="top" wrapText="1" shrinkToFit="1"/>
      <protection hidden="1"/>
    </xf>
    <xf numFmtId="14" fontId="71" fillId="3" borderId="95" xfId="0" applyNumberFormat="1" applyFont="1" applyFill="1" applyBorder="1" applyAlignment="1" applyProtection="1">
      <alignment horizontal="center" vertical="top" wrapText="1" shrinkToFit="1"/>
      <protection hidden="1"/>
    </xf>
    <xf numFmtId="14" fontId="71" fillId="3" borderId="96" xfId="0" applyNumberFormat="1" applyFont="1" applyFill="1" applyBorder="1" applyAlignment="1" applyProtection="1">
      <alignment horizontal="center" vertical="top" wrapText="1" shrinkToFit="1"/>
      <protection hidden="1"/>
    </xf>
    <xf numFmtId="14" fontId="71" fillId="3" borderId="97" xfId="0" applyNumberFormat="1" applyFont="1" applyFill="1" applyBorder="1" applyAlignment="1" applyProtection="1">
      <alignment horizontal="center" vertical="top" wrapText="1" shrinkToFit="1"/>
      <protection hidden="1"/>
    </xf>
    <xf numFmtId="0" fontId="68" fillId="5" borderId="93" xfId="0" applyFont="1" applyFill="1" applyBorder="1" applyAlignment="1" applyProtection="1">
      <alignment horizontal="center" vertical="top" wrapText="1" shrinkToFit="1"/>
      <protection hidden="1"/>
    </xf>
    <xf numFmtId="0" fontId="68" fillId="5" borderId="94" xfId="0" applyFont="1" applyFill="1" applyBorder="1" applyAlignment="1" applyProtection="1">
      <alignment horizontal="center" vertical="top" wrapText="1" shrinkToFit="1"/>
      <protection hidden="1"/>
    </xf>
    <xf numFmtId="14" fontId="68" fillId="5" borderId="93" xfId="0" applyNumberFormat="1" applyFont="1" applyFill="1" applyBorder="1" applyAlignment="1" applyProtection="1">
      <alignment horizontal="center" vertical="top" wrapText="1" shrinkToFit="1"/>
      <protection hidden="1"/>
    </xf>
    <xf numFmtId="14" fontId="68" fillId="5" borderId="94" xfId="0" applyNumberFormat="1" applyFont="1" applyFill="1" applyBorder="1" applyAlignment="1" applyProtection="1">
      <alignment horizontal="center" vertical="top" wrapText="1" shrinkToFit="1"/>
      <protection hidden="1"/>
    </xf>
    <xf numFmtId="0" fontId="68" fillId="5" borderId="93" xfId="0" applyFont="1" applyFill="1" applyBorder="1" applyAlignment="1" applyProtection="1">
      <alignment horizontal="center" vertical="top"/>
      <protection hidden="1"/>
    </xf>
    <xf numFmtId="0" fontId="68" fillId="5" borderId="94" xfId="0" applyFont="1" applyFill="1" applyBorder="1" applyAlignment="1" applyProtection="1">
      <alignment horizontal="center" vertical="top"/>
      <protection hidden="1"/>
    </xf>
    <xf numFmtId="0" fontId="62" fillId="5" borderId="59" xfId="0" applyFont="1" applyFill="1" applyBorder="1" applyAlignment="1" applyProtection="1">
      <alignment horizontal="left"/>
      <protection hidden="1"/>
    </xf>
    <xf numFmtId="0" fontId="62" fillId="5" borderId="36" xfId="0" applyFont="1" applyFill="1" applyBorder="1" applyAlignment="1" applyProtection="1">
      <alignment horizontal="left"/>
      <protection hidden="1"/>
    </xf>
    <xf numFmtId="0" fontId="62" fillId="5" borderId="60" xfId="0" applyFont="1" applyFill="1" applyBorder="1" applyAlignment="1" applyProtection="1">
      <alignment horizontal="left"/>
      <protection hidden="1"/>
    </xf>
    <xf numFmtId="0" fontId="62" fillId="5" borderId="62" xfId="0" applyFont="1" applyFill="1" applyBorder="1" applyAlignment="1" applyProtection="1">
      <alignment horizontal="left"/>
      <protection hidden="1"/>
    </xf>
    <xf numFmtId="0" fontId="62" fillId="5" borderId="0" xfId="0" applyFont="1" applyFill="1" applyBorder="1" applyAlignment="1" applyProtection="1">
      <alignment horizontal="left"/>
      <protection hidden="1"/>
    </xf>
    <xf numFmtId="0" fontId="62" fillId="5" borderId="63" xfId="0" applyFont="1" applyFill="1" applyBorder="1" applyAlignment="1" applyProtection="1">
      <alignment horizontal="left"/>
      <protection hidden="1"/>
    </xf>
    <xf numFmtId="0" fontId="62" fillId="5" borderId="65" xfId="0" applyFont="1" applyFill="1" applyBorder="1" applyAlignment="1" applyProtection="1">
      <alignment horizontal="left"/>
      <protection hidden="1"/>
    </xf>
    <xf numFmtId="0" fontId="62" fillId="5" borderId="111" xfId="0" applyFont="1" applyFill="1" applyBorder="1" applyAlignment="1" applyProtection="1">
      <alignment horizontal="left"/>
      <protection hidden="1"/>
    </xf>
    <xf numFmtId="0" fontId="62" fillId="5" borderId="66" xfId="0" applyFont="1" applyFill="1" applyBorder="1" applyAlignment="1" applyProtection="1">
      <alignment horizontal="left"/>
      <protection hidden="1"/>
    </xf>
    <xf numFmtId="0" fontId="60" fillId="3" borderId="0" xfId="0" applyFont="1" applyFill="1" applyAlignment="1" applyProtection="1">
      <alignment horizontal="center"/>
      <protection hidden="1"/>
    </xf>
    <xf numFmtId="0" fontId="71" fillId="5" borderId="109" xfId="0" applyFont="1" applyFill="1" applyBorder="1" applyAlignment="1" applyProtection="1">
      <alignment horizontal="center" vertical="top" wrapText="1"/>
      <protection hidden="1"/>
    </xf>
    <xf numFmtId="0" fontId="71" fillId="5" borderId="110" xfId="0" applyFont="1" applyFill="1" applyBorder="1" applyAlignment="1" applyProtection="1">
      <alignment horizontal="center" vertical="top" wrapText="1"/>
      <protection hidden="1"/>
    </xf>
    <xf numFmtId="0" fontId="78" fillId="3" borderId="8" xfId="0" applyFont="1" applyFill="1" applyBorder="1" applyAlignment="1" applyProtection="1">
      <alignment horizontal="center" vertical="top" wrapText="1"/>
      <protection hidden="1"/>
    </xf>
    <xf numFmtId="0" fontId="71" fillId="3" borderId="95" xfId="0" applyFont="1" applyFill="1" applyBorder="1" applyAlignment="1" applyProtection="1">
      <alignment horizontal="center" vertical="top"/>
      <protection hidden="1"/>
    </xf>
    <xf numFmtId="0" fontId="71" fillId="3" borderId="96" xfId="0" applyFont="1" applyFill="1" applyBorder="1" applyAlignment="1" applyProtection="1">
      <alignment horizontal="center" vertical="top"/>
      <protection hidden="1"/>
    </xf>
    <xf numFmtId="0" fontId="71" fillId="3" borderId="97" xfId="0" applyFont="1" applyFill="1" applyBorder="1" applyAlignment="1" applyProtection="1">
      <alignment horizontal="center" vertical="top"/>
      <protection hidden="1"/>
    </xf>
    <xf numFmtId="0" fontId="73" fillId="5" borderId="95" xfId="0" applyFont="1" applyFill="1" applyBorder="1" applyAlignment="1" applyProtection="1">
      <alignment horizontal="center" vertical="top" wrapText="1"/>
      <protection hidden="1"/>
    </xf>
    <xf numFmtId="0" fontId="73" fillId="5" borderId="96" xfId="0" applyFont="1" applyFill="1" applyBorder="1" applyAlignment="1" applyProtection="1">
      <alignment horizontal="center" vertical="top" wrapText="1"/>
      <protection hidden="1"/>
    </xf>
    <xf numFmtId="0" fontId="73" fillId="5" borderId="97" xfId="0" applyFont="1" applyFill="1" applyBorder="1" applyAlignment="1" applyProtection="1">
      <alignment horizontal="center" vertical="top" wrapText="1"/>
      <protection hidden="1"/>
    </xf>
    <xf numFmtId="0" fontId="73" fillId="5" borderId="96" xfId="0" applyFont="1" applyFill="1" applyBorder="1" applyAlignment="1" applyProtection="1">
      <alignment horizontal="center" vertical="top"/>
      <protection hidden="1"/>
    </xf>
    <xf numFmtId="0" fontId="73" fillId="5" borderId="97" xfId="0" applyFont="1" applyFill="1" applyBorder="1" applyAlignment="1" applyProtection="1">
      <alignment horizontal="center" vertical="top"/>
      <protection hidden="1"/>
    </xf>
    <xf numFmtId="0" fontId="77" fillId="3" borderId="8" xfId="0" applyFont="1" applyFill="1" applyBorder="1" applyAlignment="1" applyProtection="1">
      <alignment horizontal="center" vertical="center" wrapText="1"/>
      <protection hidden="1"/>
    </xf>
    <xf numFmtId="0" fontId="71" fillId="5" borderId="8" xfId="0" applyFont="1" applyFill="1" applyBorder="1" applyAlignment="1" applyProtection="1">
      <alignment horizontal="center" vertical="top" wrapText="1"/>
      <protection hidden="1"/>
    </xf>
    <xf numFmtId="166" fontId="74" fillId="5" borderId="95" xfId="0" applyNumberFormat="1" applyFont="1" applyFill="1" applyBorder="1" applyAlignment="1" applyProtection="1">
      <alignment horizontal="center" vertical="top" wrapText="1"/>
      <protection hidden="1"/>
    </xf>
    <xf numFmtId="166" fontId="74" fillId="5" borderId="96" xfId="0" applyNumberFormat="1" applyFont="1" applyFill="1" applyBorder="1" applyAlignment="1" applyProtection="1">
      <alignment horizontal="center" vertical="top" wrapText="1"/>
      <protection hidden="1"/>
    </xf>
    <xf numFmtId="166" fontId="74" fillId="5" borderId="97" xfId="0" applyNumberFormat="1" applyFont="1" applyFill="1" applyBorder="1" applyAlignment="1" applyProtection="1">
      <alignment horizontal="center" vertical="top" wrapText="1"/>
      <protection hidden="1"/>
    </xf>
    <xf numFmtId="0" fontId="73" fillId="5" borderId="95" xfId="0" applyFont="1" applyFill="1" applyBorder="1" applyAlignment="1" applyProtection="1">
      <alignment horizontal="center" wrapText="1"/>
      <protection hidden="1"/>
    </xf>
    <xf numFmtId="0" fontId="73" fillId="5" borderId="96" xfId="0" applyFont="1" applyFill="1" applyBorder="1" applyAlignment="1" applyProtection="1">
      <alignment horizontal="center" wrapText="1"/>
      <protection hidden="1"/>
    </xf>
    <xf numFmtId="0" fontId="73" fillId="5" borderId="97" xfId="0" applyFont="1" applyFill="1" applyBorder="1" applyAlignment="1" applyProtection="1">
      <alignment horizontal="center" wrapText="1"/>
      <protection hidden="1"/>
    </xf>
    <xf numFmtId="165" fontId="73" fillId="5" borderId="95" xfId="0" applyNumberFormat="1" applyFont="1" applyFill="1" applyBorder="1" applyAlignment="1" applyProtection="1">
      <alignment horizontal="center" wrapText="1"/>
      <protection hidden="1"/>
    </xf>
    <xf numFmtId="165" fontId="73" fillId="5" borderId="96" xfId="0" applyNumberFormat="1" applyFont="1" applyFill="1" applyBorder="1" applyAlignment="1" applyProtection="1">
      <alignment horizontal="center" wrapText="1"/>
      <protection hidden="1"/>
    </xf>
    <xf numFmtId="165" fontId="73" fillId="5" borderId="97" xfId="0" applyNumberFormat="1" applyFont="1" applyFill="1" applyBorder="1" applyAlignment="1" applyProtection="1">
      <alignment horizontal="center" wrapText="1"/>
      <protection hidden="1"/>
    </xf>
    <xf numFmtId="0" fontId="73" fillId="5" borderId="95" xfId="0" applyFont="1" applyFill="1" applyBorder="1" applyAlignment="1" applyProtection="1">
      <alignment horizontal="center" vertical="top" wrapText="1" shrinkToFit="1"/>
      <protection hidden="1"/>
    </xf>
    <xf numFmtId="0" fontId="73" fillId="5" borderId="96" xfId="0" applyFont="1" applyFill="1" applyBorder="1" applyAlignment="1" applyProtection="1">
      <alignment horizontal="center" vertical="top" wrapText="1" shrinkToFit="1"/>
      <protection hidden="1"/>
    </xf>
    <xf numFmtId="0" fontId="73" fillId="5" borderId="97" xfId="0" applyFont="1" applyFill="1" applyBorder="1" applyAlignment="1" applyProtection="1">
      <alignment horizontal="center" vertical="top" wrapText="1" shrinkToFit="1"/>
      <protection hidden="1"/>
    </xf>
    <xf numFmtId="14" fontId="73" fillId="5" borderId="95" xfId="0" applyNumberFormat="1" applyFont="1" applyFill="1" applyBorder="1" applyAlignment="1" applyProtection="1">
      <alignment horizontal="center" vertical="top" wrapText="1" shrinkToFit="1"/>
      <protection hidden="1"/>
    </xf>
    <xf numFmtId="14" fontId="73" fillId="5" borderId="96" xfId="0" applyNumberFormat="1" applyFont="1" applyFill="1" applyBorder="1" applyAlignment="1" applyProtection="1">
      <alignment horizontal="center" vertical="top" wrapText="1" shrinkToFit="1"/>
      <protection hidden="1"/>
    </xf>
    <xf numFmtId="14" fontId="73" fillId="5" borderId="97" xfId="0" applyNumberFormat="1" applyFont="1" applyFill="1" applyBorder="1" applyAlignment="1" applyProtection="1">
      <alignment horizontal="center" vertical="top" wrapText="1" shrinkToFit="1"/>
      <protection hidden="1"/>
    </xf>
    <xf numFmtId="0" fontId="78" fillId="3" borderId="8" xfId="0" applyFont="1" applyFill="1" applyBorder="1" applyAlignment="1" applyProtection="1">
      <alignment horizontal="center" wrapText="1"/>
      <protection hidden="1"/>
    </xf>
    <xf numFmtId="165" fontId="78" fillId="3" borderId="8" xfId="0" applyNumberFormat="1" applyFont="1" applyFill="1" applyBorder="1" applyAlignment="1" applyProtection="1">
      <alignment horizontal="center" wrapText="1"/>
      <protection hidden="1"/>
    </xf>
    <xf numFmtId="0" fontId="71" fillId="5" borderId="8" xfId="0" applyFont="1" applyFill="1" applyBorder="1" applyAlignment="1" applyProtection="1">
      <alignment horizontal="center" wrapText="1"/>
      <protection hidden="1"/>
    </xf>
    <xf numFmtId="165" fontId="71" fillId="5" borderId="8" xfId="0" applyNumberFormat="1" applyFont="1" applyFill="1" applyBorder="1" applyAlignment="1" applyProtection="1">
      <alignment horizontal="center" wrapText="1"/>
      <protection hidden="1"/>
    </xf>
    <xf numFmtId="0" fontId="31" fillId="3" borderId="116" xfId="0" applyFont="1" applyFill="1" applyBorder="1" applyAlignment="1" applyProtection="1">
      <alignment horizontal="center" vertical="center" shrinkToFit="1"/>
      <protection hidden="1"/>
    </xf>
    <xf numFmtId="0" fontId="31" fillId="3" borderId="0" xfId="0" applyFont="1" applyFill="1" applyBorder="1" applyAlignment="1" applyProtection="1">
      <alignment horizontal="center" vertical="center" shrinkToFit="1"/>
      <protection hidden="1"/>
    </xf>
    <xf numFmtId="0" fontId="78" fillId="3" borderId="8" xfId="0" applyFont="1" applyFill="1" applyBorder="1" applyAlignment="1" applyProtection="1">
      <alignment horizontal="center" vertical="center" wrapText="1"/>
      <protection hidden="1"/>
    </xf>
    <xf numFmtId="0" fontId="14" fillId="9" borderId="117" xfId="2" applyFill="1" applyBorder="1" applyAlignment="1" applyProtection="1">
      <alignment horizontal="center" vertical="center" wrapText="1"/>
      <protection hidden="1"/>
    </xf>
    <xf numFmtId="0" fontId="14" fillId="9" borderId="118" xfId="2" applyFill="1" applyBorder="1" applyAlignment="1" applyProtection="1">
      <alignment horizontal="center" vertical="center" wrapText="1"/>
      <protection hidden="1"/>
    </xf>
    <xf numFmtId="0" fontId="14" fillId="9" borderId="119" xfId="2" applyFill="1" applyBorder="1" applyAlignment="1" applyProtection="1">
      <alignment horizontal="center" vertical="center" wrapText="1"/>
      <protection hidden="1"/>
    </xf>
    <xf numFmtId="0" fontId="14" fillId="9" borderId="120" xfId="2" applyFill="1" applyBorder="1" applyAlignment="1" applyProtection="1">
      <alignment horizontal="center" vertical="center" wrapText="1"/>
      <protection hidden="1"/>
    </xf>
    <xf numFmtId="0" fontId="62" fillId="5" borderId="59" xfId="0" applyFont="1" applyFill="1" applyBorder="1" applyAlignment="1" applyProtection="1">
      <protection hidden="1"/>
    </xf>
    <xf numFmtId="0" fontId="62" fillId="5" borderId="36" xfId="0" applyFont="1" applyFill="1" applyBorder="1" applyAlignment="1" applyProtection="1">
      <protection hidden="1"/>
    </xf>
    <xf numFmtId="0" fontId="62" fillId="5" borderId="60" xfId="0" applyFont="1" applyFill="1" applyBorder="1" applyAlignment="1" applyProtection="1">
      <protection hidden="1"/>
    </xf>
    <xf numFmtId="0" fontId="62" fillId="5" borderId="62" xfId="0" applyFont="1" applyFill="1" applyBorder="1" applyAlignment="1" applyProtection="1">
      <protection hidden="1"/>
    </xf>
    <xf numFmtId="0" fontId="62" fillId="5" borderId="0" xfId="0" applyFont="1" applyFill="1" applyBorder="1" applyAlignment="1" applyProtection="1">
      <protection hidden="1"/>
    </xf>
    <xf numFmtId="0" fontId="62" fillId="5" borderId="63" xfId="0" applyFont="1" applyFill="1" applyBorder="1" applyAlignment="1" applyProtection="1">
      <protection hidden="1"/>
    </xf>
    <xf numFmtId="0" fontId="71" fillId="5" borderId="8" xfId="0" applyFont="1" applyFill="1" applyBorder="1" applyAlignment="1" applyProtection="1">
      <alignment horizontal="center" vertical="center" wrapText="1"/>
      <protection hidden="1"/>
    </xf>
  </cellXfs>
  <cellStyles count="3">
    <cellStyle name="Link" xfId="2" builtinId="8"/>
    <cellStyle name="Neutral" xfId="1" builtinId="28"/>
    <cellStyle name="Standard" xfId="0" builtinId="0"/>
  </cellStyles>
  <dxfs count="1408">
    <dxf>
      <font>
        <color rgb="FF0066FF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ont>
        <b/>
        <i val="0"/>
        <color theme="8" tint="-0.49998474074526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b/>
        <i val="0"/>
        <color theme="7"/>
      </font>
      <fill>
        <gradientFill type="path" left="0.5" right="0.5" top="0.5" bottom="0.5">
          <stop position="0">
            <color rgb="FF0000FF"/>
          </stop>
          <stop position="1">
            <color rgb="FF0070C0"/>
          </stop>
        </gradientFill>
      </fill>
    </dxf>
    <dxf>
      <font>
        <color rgb="FF0000FF"/>
      </font>
      <fill>
        <patternFill>
          <bgColor rgb="FF0000FF"/>
        </patternFill>
      </fill>
      <border>
        <right style="thin">
          <color rgb="FF0000FF"/>
        </right>
        <top style="thin">
          <color rgb="FF0000FF"/>
        </top>
        <bottom style="thin">
          <color rgb="FF0000FF"/>
        </bottom>
        <vertical/>
        <horizontal/>
      </border>
    </dxf>
    <dxf>
      <font>
        <b/>
        <i val="0"/>
        <color theme="0"/>
      </font>
    </dxf>
    <dxf>
      <font>
        <b/>
        <i val="0"/>
        <color theme="0"/>
      </font>
    </dxf>
    <dxf>
      <font>
        <color auto="1"/>
      </font>
      <fill>
        <patternFill>
          <bgColor rgb="FFFFFFCC"/>
        </patternFill>
      </fill>
    </dxf>
    <dxf>
      <font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top/>
        <bottom style="thin">
          <color rgb="FF0000FF"/>
        </bottom>
      </border>
    </dxf>
    <dxf>
      <font>
        <strike val="0"/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bottom style="thin">
          <color rgb="FF0000FF"/>
        </bottom>
      </border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00FF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/>
      </font>
      <fill>
        <gradientFill type="path" left="0.5" right="0.5" top="0.5" bottom="0.5">
          <stop position="0">
            <color rgb="FF0000FF"/>
          </stop>
          <stop position="1">
            <color rgb="FF0066FF"/>
          </stop>
        </gradientFill>
      </fill>
    </dxf>
    <dxf>
      <font>
        <color rgb="FF0000FF"/>
      </font>
      <fill>
        <patternFill>
          <bgColor rgb="FF0000FF"/>
        </patternFill>
      </fill>
    </dxf>
    <dxf>
      <font>
        <color rgb="FF0066FF"/>
      </font>
      <fill>
        <patternFill patternType="solid">
          <fgColor auto="1"/>
          <bgColor rgb="FF0066FF"/>
        </patternFill>
      </fill>
      <border>
        <top style="thin">
          <color rgb="FF0000FF"/>
        </top>
        <bottom style="thin">
          <color rgb="FF0000FF"/>
        </bottom>
      </border>
    </dxf>
    <dxf>
      <fill>
        <patternFill>
          <bgColor theme="7" tint="-0.499984740745262"/>
        </patternFill>
      </fill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00FF"/>
      </font>
      <fill>
        <patternFill>
          <bgColor rgb="FF0000FF"/>
        </patternFill>
      </fill>
      <border>
        <left style="thin">
          <color auto="1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bottom style="thin">
          <color rgb="FF0000FF"/>
        </bottom>
      </border>
    </dxf>
    <dxf>
      <font>
        <b/>
        <i val="0"/>
        <color rgb="FF66FF99"/>
      </font>
      <fill>
        <patternFill>
          <bgColor rgb="FF9933FF"/>
        </patternFill>
      </fill>
    </dxf>
    <dxf>
      <font>
        <b/>
        <i val="0"/>
        <color rgb="FF6633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2" tint="-0.89996032593768116"/>
        </patternFill>
      </fill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rgb="FF0000FF"/>
      </font>
      <fill>
        <patternFill>
          <bgColor rgb="FF0000FF"/>
        </patternFill>
      </fill>
    </dxf>
    <dxf>
      <font>
        <color theme="7" tint="0.39994506668294322"/>
      </font>
      <fill>
        <gradientFill degree="90">
          <stop position="0">
            <color theme="4" tint="-0.25098422193060094"/>
          </stop>
          <stop position="1">
            <color theme="4" tint="0.40000610370189521"/>
          </stop>
        </gradientFill>
      </fill>
    </dxf>
    <dxf>
      <font>
        <color rgb="FFFFFF00"/>
      </font>
      <fill>
        <gradientFill degree="90">
          <stop position="0">
            <color theme="1"/>
          </stop>
          <stop position="1">
            <color theme="2" tint="-0.49803155613879818"/>
          </stop>
        </gradient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gradientFill degree="90">
          <stop position="0">
            <color rgb="FFFFFF00"/>
          </stop>
          <stop position="1">
            <color rgb="FFFFC000"/>
          </stop>
        </gradientFill>
      </fill>
    </dxf>
    <dxf>
      <font>
        <b/>
        <i val="0"/>
        <color theme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color theme="7" tint="0.39994506668294322"/>
      </font>
      <fill>
        <gradientFill degree="270">
          <stop position="0">
            <color theme="8" tint="0.40000610370189521"/>
          </stop>
          <stop position="1">
            <color theme="4" tint="-0.25098422193060094"/>
          </stop>
        </gradientFill>
      </fill>
    </dxf>
    <dxf>
      <font>
        <color rgb="FFFFFF00"/>
      </font>
      <fill>
        <gradientFill degree="90">
          <stop position="0">
            <color theme="1"/>
          </stop>
          <stop position="1">
            <color theme="2" tint="-0.49803155613879818"/>
          </stop>
        </gradientFill>
      </fill>
    </dxf>
    <dxf>
      <font>
        <color theme="7" tint="0.39994506668294322"/>
      </font>
      <fill>
        <patternFill>
          <bgColor rgb="FF0000FF"/>
        </patternFill>
      </fill>
    </dxf>
    <dxf>
      <font>
        <color theme="1"/>
      </font>
      <fill>
        <gradientFill degree="90">
          <stop position="0">
            <color rgb="FFFFFF00"/>
          </stop>
          <stop position="1">
            <color theme="7" tint="0.40000610370189521"/>
          </stop>
        </gradientFill>
      </fill>
    </dxf>
    <dxf>
      <font>
        <color theme="0"/>
      </font>
      <fill>
        <patternFill>
          <bgColor rgb="FF0000FF"/>
        </patternFill>
      </fill>
    </dxf>
    <dxf>
      <font>
        <color rgb="FF0000FF"/>
      </font>
      <fill>
        <patternFill>
          <bgColor rgb="FF0000FF"/>
        </patternFill>
      </fill>
      <border>
        <right style="thin">
          <color rgb="FF0000FF"/>
        </right>
        <top style="thin">
          <color rgb="FF0000FF"/>
        </top>
        <bottom style="thin">
          <color rgb="FF0000FF"/>
        </bottom>
        <vertical/>
        <horizontal/>
      </border>
    </dxf>
    <dxf>
      <font>
        <b/>
        <i val="0"/>
        <color theme="0"/>
      </font>
    </dxf>
    <dxf>
      <font>
        <b/>
        <i val="0"/>
        <color rgb="FFFF0000"/>
      </font>
    </dxf>
    <dxf>
      <font>
        <color auto="1"/>
      </font>
      <fill>
        <patternFill>
          <bgColor rgb="FFFFFFCC"/>
        </patternFill>
      </fill>
    </dxf>
    <dxf>
      <font>
        <color theme="4" tint="-0.24994659260841701"/>
      </font>
      <fill>
        <patternFill patternType="solid">
          <fgColor auto="1"/>
          <bgColor theme="4" tint="-0.24994659260841701"/>
        </patternFill>
      </fill>
      <border>
        <top style="thin">
          <color rgb="FF0000FF"/>
        </top>
        <bottom style="thin">
          <color rgb="FF0000FF"/>
        </bottom>
      </border>
    </dxf>
    <dxf>
      <font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top/>
        <bottom style="thin">
          <color rgb="FF0000FF"/>
        </bottom>
      </border>
    </dxf>
    <dxf>
      <font>
        <strike val="0"/>
        <color rgb="FF0000FF"/>
      </font>
      <fill>
        <patternFill>
          <bgColor rgb="FF0000FF"/>
        </patternFill>
      </fill>
      <border>
        <left style="thin">
          <color rgb="FF0000FF"/>
        </left>
        <right style="thin">
          <color rgb="FF0000FF"/>
        </right>
        <bottom style="thin">
          <color rgb="FF0000FF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0000FF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8" tint="-0.49998474074526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auto="1"/>
          <bgColor rgb="FFFFFF00"/>
        </patternFill>
      </fill>
    </dxf>
    <dxf>
      <font>
        <b/>
        <i val="0"/>
        <color theme="8" tint="-0.499984740745262"/>
      </font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66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0000FF"/>
      </font>
      <fill>
        <patternFill>
          <bgColor rgb="FF33CCFF"/>
        </patternFill>
      </fill>
    </dxf>
    <dxf>
      <font>
        <color rgb="FF660066"/>
      </font>
      <fill>
        <patternFill>
          <bgColor rgb="FFFF66FF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120098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&quot;-&quot;0&quot; KG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theme="4" tint="0.39997558519241921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auto="1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270">
          <stop position="0">
            <color rgb="FFFFFF00"/>
          </stop>
          <stop position="1">
            <color rgb="FFE6CAF2"/>
          </stop>
        </gradientFill>
      </fill>
    </dxf>
    <dxf>
      <fill>
        <patternFill>
          <bgColor rgb="FFFF66FF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5" defaultTableStyle="TableStyleMedium2" defaultPivotStyle="PivotStyleLight16">
    <tableStyle name="Tabellenformat 1" pivot="0" count="2" xr9:uid="{930FE083-E029-4532-9BFC-10CC36C9B336}">
      <tableStyleElement type="headerRow" dxfId="1407"/>
      <tableStyleElement type="secondRowStripe" dxfId="1406"/>
    </tableStyle>
    <tableStyle name="Tabellenformat 2" pivot="0" count="2" xr9:uid="{745FDAC1-D6CC-49EC-9182-082FA756156D}">
      <tableStyleElement type="firstRowStripe" dxfId="1405"/>
      <tableStyleElement type="secondRowStripe" dxfId="1404"/>
    </tableStyle>
    <tableStyle name="Tabellenformat 3" pivot="0" count="2" xr9:uid="{7C465D37-C325-410F-8A75-A245C1D689B7}">
      <tableStyleElement type="headerRow" dxfId="1403"/>
      <tableStyleElement type="firstRowStripe" dxfId="1402"/>
    </tableStyle>
    <tableStyle name="Tabellenformat 4" pivot="0" count="1" xr9:uid="{22E92369-1DBB-4D52-8112-40DA2151A571}">
      <tableStyleElement type="wholeTable" dxfId="1401"/>
    </tableStyle>
    <tableStyle name="Tabellenformat 5" pivot="0" count="2" xr9:uid="{93995936-ACDE-408A-89CA-B1FAE649DB1D}">
      <tableStyleElement type="wholeTable" dxfId="1400"/>
      <tableStyleElement type="headerRow" dxfId="1399"/>
    </tableStyle>
  </tableStyles>
  <colors>
    <mruColors>
      <color rgb="FF0000FF"/>
      <color rgb="FF33CCFF"/>
      <color rgb="FF3333FF"/>
      <color rgb="FF00FFFF"/>
      <color rgb="FF0A02A0"/>
      <color rgb="FF663300"/>
      <color rgb="FF66FF99"/>
      <color rgb="FF9933FF"/>
      <color rgb="FF00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8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hyperlink" Target="https://www.youtube.com/@wamcinfo" TargetMode="External"/><Relationship Id="rId2" Type="http://schemas.openxmlformats.org/officeDocument/2006/relationships/hyperlink" Target="https://kickboxregistration.com/" TargetMode="External"/><Relationship Id="rId1" Type="http://schemas.openxmlformats.org/officeDocument/2006/relationships/image" Target="../media/image1.emf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image" Target="../media/image3.emf"/><Relationship Id="rId9" Type="http://schemas.openxmlformats.org/officeDocument/2006/relationships/hyperlink" Target="mailto:kickboxingevent@gmail.com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9.png"/><Relationship Id="rId7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hyperlink" Target="https://kickboxregistration.com/" TargetMode="External"/><Relationship Id="rId6" Type="http://schemas.openxmlformats.org/officeDocument/2006/relationships/image" Target="../media/image10.jpeg"/><Relationship Id="rId11" Type="http://schemas.openxmlformats.org/officeDocument/2006/relationships/image" Target="../media/image15.png"/><Relationship Id="rId5" Type="http://schemas.openxmlformats.org/officeDocument/2006/relationships/image" Target="../media/image3.emf"/><Relationship Id="rId10" Type="http://schemas.openxmlformats.org/officeDocument/2006/relationships/image" Target="../media/image14.png"/><Relationship Id="rId4" Type="http://schemas.openxmlformats.org/officeDocument/2006/relationships/image" Target="../media/image1.emf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218584</xdr:colOff>
      <xdr:row>50</xdr:row>
      <xdr:rowOff>20725</xdr:rowOff>
    </xdr:from>
    <xdr:to>
      <xdr:col>11</xdr:col>
      <xdr:colOff>542584</xdr:colOff>
      <xdr:row>51</xdr:row>
      <xdr:rowOff>701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" t="10628" r="58078" b="10628"/>
        <a:stretch/>
      </xdr:blipFill>
      <xdr:spPr bwMode="auto">
        <a:xfrm>
          <a:off x="11757037" y="12506963"/>
          <a:ext cx="324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666751</xdr:colOff>
      <xdr:row>4</xdr:row>
      <xdr:rowOff>98421</xdr:rowOff>
    </xdr:from>
    <xdr:to>
      <xdr:col>10</xdr:col>
      <xdr:colOff>1167788</xdr:colOff>
      <xdr:row>9</xdr:row>
      <xdr:rowOff>93845</xdr:rowOff>
    </xdr:to>
    <xdr:pic>
      <xdr:nvPicPr>
        <xdr:cNvPr id="35" name="Grafik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1" y="661984"/>
          <a:ext cx="1350350" cy="1376549"/>
        </a:xfrm>
        <a:prstGeom prst="rect">
          <a:avLst/>
        </a:prstGeom>
      </xdr:spPr>
    </xdr:pic>
    <xdr:clientData fLocksWithSheet="0"/>
  </xdr:twoCellAnchor>
  <xdr:twoCellAnchor editAs="oneCell">
    <xdr:from>
      <xdr:col>11</xdr:col>
      <xdr:colOff>19051</xdr:colOff>
      <xdr:row>51</xdr:row>
      <xdr:rowOff>28575</xdr:rowOff>
    </xdr:from>
    <xdr:to>
      <xdr:col>11</xdr:col>
      <xdr:colOff>647700</xdr:colOff>
      <xdr:row>51</xdr:row>
      <xdr:rowOff>190500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39" r="20482" b="4345"/>
        <a:stretch/>
      </xdr:blipFill>
      <xdr:spPr bwMode="auto">
        <a:xfrm>
          <a:off x="11563351" y="13944600"/>
          <a:ext cx="62864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</xdr:colOff>
      <xdr:row>52</xdr:row>
      <xdr:rowOff>93553</xdr:rowOff>
    </xdr:from>
    <xdr:to>
      <xdr:col>5</xdr:col>
      <xdr:colOff>0</xdr:colOff>
      <xdr:row>61</xdr:row>
      <xdr:rowOff>172398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4828728"/>
          <a:ext cx="1885950" cy="18885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9527</xdr:colOff>
      <xdr:row>54</xdr:row>
      <xdr:rowOff>161924</xdr:rowOff>
    </xdr:from>
    <xdr:to>
      <xdr:col>10</xdr:col>
      <xdr:colOff>4217</xdr:colOff>
      <xdr:row>59</xdr:row>
      <xdr:rowOff>49001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2" y="15306674"/>
          <a:ext cx="885958" cy="887201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</xdr:colOff>
      <xdr:row>4</xdr:row>
      <xdr:rowOff>47627</xdr:rowOff>
    </xdr:from>
    <xdr:to>
      <xdr:col>11</xdr:col>
      <xdr:colOff>352277</xdr:colOff>
      <xdr:row>4</xdr:row>
      <xdr:rowOff>365128</xdr:rowOff>
    </xdr:to>
    <xdr:pic>
      <xdr:nvPicPr>
        <xdr:cNvPr id="8" name="Grafik 7" descr="Youtube, logo Symbol in Vector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2625" y="873127"/>
          <a:ext cx="320527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960437</xdr:colOff>
      <xdr:row>2</xdr:row>
      <xdr:rowOff>87304</xdr:rowOff>
    </xdr:from>
    <xdr:to>
      <xdr:col>9</xdr:col>
      <xdr:colOff>76551</xdr:colOff>
      <xdr:row>5</xdr:row>
      <xdr:rowOff>17608</xdr:rowOff>
    </xdr:to>
    <xdr:pic>
      <xdr:nvPicPr>
        <xdr:cNvPr id="15" name="Grafik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8562" y="365117"/>
          <a:ext cx="2529239" cy="604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10045</xdr:colOff>
      <xdr:row>4</xdr:row>
      <xdr:rowOff>168278</xdr:rowOff>
    </xdr:from>
    <xdr:to>
      <xdr:col>10</xdr:col>
      <xdr:colOff>1028700</xdr:colOff>
      <xdr:row>9</xdr:row>
      <xdr:rowOff>19051</xdr:rowOff>
    </xdr:to>
    <xdr:pic>
      <xdr:nvPicPr>
        <xdr:cNvPr id="13" name="Grafi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870" y="1377953"/>
          <a:ext cx="1018655" cy="9842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1143000</xdr:colOff>
          <xdr:row>6</xdr:row>
          <xdr:rowOff>133350</xdr:rowOff>
        </xdr:from>
        <xdr:to>
          <xdr:col>8</xdr:col>
          <xdr:colOff>895350</xdr:colOff>
          <xdr:row>7</xdr:row>
          <xdr:rowOff>133350</xdr:rowOff>
        </xdr:to>
        <xdr:sp macro="" textlink="">
          <xdr:nvSpPr>
            <xdr:cNvPr id="8201" name="Option 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Yes/Ja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704850</xdr:colOff>
          <xdr:row>6</xdr:row>
          <xdr:rowOff>133350</xdr:rowOff>
        </xdr:from>
        <xdr:to>
          <xdr:col>9</xdr:col>
          <xdr:colOff>171450</xdr:colOff>
          <xdr:row>7</xdr:row>
          <xdr:rowOff>133350</xdr:rowOff>
        </xdr:to>
        <xdr:sp macro="" textlink="">
          <xdr:nvSpPr>
            <xdr:cNvPr id="8202" name="Option 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No/Nein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21</xdr:row>
      <xdr:rowOff>19050</xdr:rowOff>
    </xdr:from>
    <xdr:to>
      <xdr:col>0</xdr:col>
      <xdr:colOff>314325</xdr:colOff>
      <xdr:row>23</xdr:row>
      <xdr:rowOff>190500</xdr:rowOff>
    </xdr:to>
    <xdr:pic>
      <xdr:nvPicPr>
        <xdr:cNvPr id="18" name="Grafik 17" descr="Datei:Flag of Great Britain (1707–1800).svg – Wikipedi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5052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218584</xdr:colOff>
      <xdr:row>40</xdr:row>
      <xdr:rowOff>20725</xdr:rowOff>
    </xdr:from>
    <xdr:to>
      <xdr:col>11</xdr:col>
      <xdr:colOff>542584</xdr:colOff>
      <xdr:row>41</xdr:row>
      <xdr:rowOff>10225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5" t="10628" r="58078" b="10628"/>
        <a:stretch/>
      </xdr:blipFill>
      <xdr:spPr bwMode="auto">
        <a:xfrm>
          <a:off x="11762884" y="14260600"/>
          <a:ext cx="324000" cy="1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19051</xdr:colOff>
      <xdr:row>41</xdr:row>
      <xdr:rowOff>28575</xdr:rowOff>
    </xdr:from>
    <xdr:to>
      <xdr:col>11</xdr:col>
      <xdr:colOff>647700</xdr:colOff>
      <xdr:row>42</xdr:row>
      <xdr:rowOff>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739" r="20482" b="4345"/>
        <a:stretch/>
      </xdr:blipFill>
      <xdr:spPr bwMode="auto">
        <a:xfrm>
          <a:off x="11563351" y="14468475"/>
          <a:ext cx="628649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1</xdr:rowOff>
    </xdr:from>
    <xdr:to>
      <xdr:col>1</xdr:col>
      <xdr:colOff>9525</xdr:colOff>
      <xdr:row>30</xdr:row>
      <xdr:rowOff>9526</xdr:rowOff>
    </xdr:to>
    <xdr:pic>
      <xdr:nvPicPr>
        <xdr:cNvPr id="21" name="Grafik 20" descr="Italien Flagge , italienische Flagge , Italien Fahne auf Nationalflaggen.de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6"/>
          <a:ext cx="333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30</xdr:row>
      <xdr:rowOff>9525</xdr:rowOff>
    </xdr:from>
    <xdr:to>
      <xdr:col>1</xdr:col>
      <xdr:colOff>9526</xdr:colOff>
      <xdr:row>33</xdr:row>
      <xdr:rowOff>0</xdr:rowOff>
    </xdr:to>
    <xdr:pic>
      <xdr:nvPicPr>
        <xdr:cNvPr id="22" name="Grafik 21" descr="Flaggen-Shop | Tschechien /Tschechische Republik Flagge 90x150 cm | kaufen  bestell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5267325"/>
          <a:ext cx="323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200025</xdr:rowOff>
    </xdr:from>
    <xdr:to>
      <xdr:col>1</xdr:col>
      <xdr:colOff>11459</xdr:colOff>
      <xdr:row>53</xdr:row>
      <xdr:rowOff>5534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248650"/>
          <a:ext cx="335309" cy="2310584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61</xdr:row>
      <xdr:rowOff>9525</xdr:rowOff>
    </xdr:from>
    <xdr:to>
      <xdr:col>7</xdr:col>
      <xdr:colOff>8791</xdr:colOff>
      <xdr:row>63</xdr:row>
      <xdr:rowOff>189406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91250" y="11896725"/>
          <a:ext cx="323116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11459</xdr:colOff>
      <xdr:row>64</xdr:row>
      <xdr:rowOff>19863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1887200"/>
          <a:ext cx="335309" cy="591363"/>
        </a:xfrm>
        <a:prstGeom prst="rect">
          <a:avLst/>
        </a:prstGeom>
      </xdr:spPr>
    </xdr:pic>
    <xdr:clientData/>
  </xdr:twoCellAnchor>
  <xdr:twoCellAnchor editAs="oneCell">
    <xdr:from>
      <xdr:col>6</xdr:col>
      <xdr:colOff>790575</xdr:colOff>
      <xdr:row>57</xdr:row>
      <xdr:rowOff>9525</xdr:rowOff>
    </xdr:from>
    <xdr:to>
      <xdr:col>7</xdr:col>
      <xdr:colOff>9551</xdr:colOff>
      <xdr:row>60</xdr:row>
      <xdr:rowOff>5002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10300" y="11134725"/>
          <a:ext cx="304826" cy="566977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21</xdr:row>
      <xdr:rowOff>19050</xdr:rowOff>
    </xdr:from>
    <xdr:to>
      <xdr:col>13</xdr:col>
      <xdr:colOff>314325</xdr:colOff>
      <xdr:row>23</xdr:row>
      <xdr:rowOff>190500</xdr:rowOff>
    </xdr:to>
    <xdr:pic>
      <xdr:nvPicPr>
        <xdr:cNvPr id="17" name="Grafik 16" descr="Datei:Flag of Great Britain (1707–1800).svg – Wikipedi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4581525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26</xdr:row>
      <xdr:rowOff>180976</xdr:rowOff>
    </xdr:from>
    <xdr:to>
      <xdr:col>13</xdr:col>
      <xdr:colOff>342900</xdr:colOff>
      <xdr:row>30</xdr:row>
      <xdr:rowOff>1</xdr:rowOff>
    </xdr:to>
    <xdr:pic>
      <xdr:nvPicPr>
        <xdr:cNvPr id="23" name="Grafik 22" descr="Italien Flagge , italienische Flagge , Italien Fahne auf Nationalflaggen.de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6900" y="5734051"/>
          <a:ext cx="3333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</xdr:colOff>
      <xdr:row>30</xdr:row>
      <xdr:rowOff>0</xdr:rowOff>
    </xdr:from>
    <xdr:to>
      <xdr:col>13</xdr:col>
      <xdr:colOff>323851</xdr:colOff>
      <xdr:row>32</xdr:row>
      <xdr:rowOff>180975</xdr:rowOff>
    </xdr:to>
    <xdr:pic>
      <xdr:nvPicPr>
        <xdr:cNvPr id="24" name="Grafik 23" descr="Flaggen-Shop | Tschechien /Tschechische Republik Flagge 90x150 cm | kaufen  bestell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6" y="6324600"/>
          <a:ext cx="3238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i/OneDrive/Desktop/WMAC/Game%20Changer/Game%20Changer2/Test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ors"/>
      <sheetName val="Anleitung"/>
      <sheetName val="Instructions"/>
      <sheetName val="CountryCodes"/>
    </sheetNames>
    <sheetDataSet>
      <sheetData sheetId="0" refreshError="1"/>
      <sheetData sheetId="1" refreshError="1"/>
      <sheetData sheetId="2" refreshError="1"/>
      <sheetData sheetId="3">
        <row r="2">
          <cell r="C2" t="str">
            <v>AFG</v>
          </cell>
        </row>
        <row r="3">
          <cell r="C3" t="str">
            <v>ALB</v>
          </cell>
        </row>
        <row r="4">
          <cell r="C4" t="str">
            <v>ALG</v>
          </cell>
        </row>
        <row r="5">
          <cell r="C5" t="str">
            <v>ASA</v>
          </cell>
        </row>
        <row r="6">
          <cell r="C6" t="str">
            <v>AND</v>
          </cell>
        </row>
        <row r="7">
          <cell r="C7" t="str">
            <v>ANG</v>
          </cell>
        </row>
        <row r="8">
          <cell r="C8" t="str">
            <v>AIA</v>
          </cell>
        </row>
        <row r="9">
          <cell r="C9" t="str">
            <v> </v>
          </cell>
        </row>
        <row r="10">
          <cell r="C10" t="str">
            <v>ANT</v>
          </cell>
        </row>
        <row r="11">
          <cell r="C11" t="str">
            <v>ARG</v>
          </cell>
        </row>
        <row r="12">
          <cell r="C12" t="str">
            <v>ARM</v>
          </cell>
        </row>
        <row r="13">
          <cell r="C13" t="str">
            <v>ARU</v>
          </cell>
        </row>
        <row r="14">
          <cell r="C14" t="str">
            <v>AUS</v>
          </cell>
        </row>
        <row r="15">
          <cell r="C15" t="str">
            <v>AUT</v>
          </cell>
        </row>
        <row r="16">
          <cell r="C16" t="str">
            <v>AZE</v>
          </cell>
        </row>
        <row r="17">
          <cell r="C17" t="str">
            <v>BAH</v>
          </cell>
        </row>
        <row r="18">
          <cell r="C18" t="str">
            <v>BRN</v>
          </cell>
        </row>
        <row r="19">
          <cell r="C19" t="str">
            <v>BAN</v>
          </cell>
        </row>
        <row r="20">
          <cell r="C20" t="str">
            <v>BAR</v>
          </cell>
        </row>
        <row r="21">
          <cell r="C21" t="str">
            <v>BLR</v>
          </cell>
        </row>
        <row r="22">
          <cell r="C22" t="str">
            <v>BEL</v>
          </cell>
        </row>
        <row r="23">
          <cell r="C23" t="str">
            <v>BIZ</v>
          </cell>
        </row>
        <row r="24">
          <cell r="C24" t="str">
            <v>BEN</v>
          </cell>
        </row>
        <row r="25">
          <cell r="C25" t="str">
            <v>BER</v>
          </cell>
        </row>
        <row r="26">
          <cell r="C26" t="str">
            <v>BHU</v>
          </cell>
        </row>
        <row r="27">
          <cell r="C27" t="str">
            <v>BOL</v>
          </cell>
        </row>
        <row r="28">
          <cell r="C28" t="str">
            <v>BIH</v>
          </cell>
        </row>
        <row r="29">
          <cell r="C29" t="str">
            <v>BOT</v>
          </cell>
        </row>
        <row r="30">
          <cell r="C30" t="str">
            <v> </v>
          </cell>
        </row>
        <row r="31">
          <cell r="C31" t="str">
            <v>BRA</v>
          </cell>
        </row>
        <row r="32">
          <cell r="C32" t="str">
            <v> </v>
          </cell>
        </row>
        <row r="33">
          <cell r="C33" t="str">
            <v>BRU</v>
          </cell>
        </row>
        <row r="34">
          <cell r="C34" t="str">
            <v>BUL</v>
          </cell>
        </row>
        <row r="35">
          <cell r="C35" t="str">
            <v>BUR</v>
          </cell>
        </row>
        <row r="36">
          <cell r="C36" t="str">
            <v>BDI</v>
          </cell>
        </row>
        <row r="37">
          <cell r="C37" t="str">
            <v>CAM</v>
          </cell>
        </row>
        <row r="38">
          <cell r="C38" t="str">
            <v>CMR</v>
          </cell>
        </row>
        <row r="39">
          <cell r="C39" t="str">
            <v>CAN</v>
          </cell>
        </row>
        <row r="40">
          <cell r="C40" t="str">
            <v>CPV</v>
          </cell>
        </row>
        <row r="41">
          <cell r="C41" t="str">
            <v>CAY</v>
          </cell>
        </row>
        <row r="42">
          <cell r="C42" t="str">
            <v>CAF</v>
          </cell>
        </row>
        <row r="43">
          <cell r="C43" t="str">
            <v>CHA</v>
          </cell>
        </row>
        <row r="44">
          <cell r="C44" t="str">
            <v>CHI</v>
          </cell>
        </row>
        <row r="45">
          <cell r="C45" t="str">
            <v>CHN</v>
          </cell>
        </row>
        <row r="46">
          <cell r="C46" t="str">
            <v> </v>
          </cell>
        </row>
        <row r="47">
          <cell r="C47" t="str">
            <v> </v>
          </cell>
        </row>
        <row r="48">
          <cell r="C48" t="str">
            <v>COL</v>
          </cell>
        </row>
        <row r="49">
          <cell r="C49" t="str">
            <v>COM</v>
          </cell>
        </row>
        <row r="50">
          <cell r="C50" t="str">
            <v>CGO</v>
          </cell>
        </row>
        <row r="51">
          <cell r="C51" t="str">
            <v>COD</v>
          </cell>
        </row>
        <row r="52">
          <cell r="C52" t="str">
            <v>COK</v>
          </cell>
        </row>
        <row r="53">
          <cell r="C53" t="str">
            <v>CRC</v>
          </cell>
        </row>
        <row r="54">
          <cell r="C54" t="str">
            <v>CIV</v>
          </cell>
        </row>
        <row r="55">
          <cell r="C55" t="str">
            <v>CRO</v>
          </cell>
        </row>
        <row r="56">
          <cell r="C56" t="str">
            <v>CUB</v>
          </cell>
        </row>
        <row r="57">
          <cell r="C57" t="str">
            <v>CYP</v>
          </cell>
        </row>
        <row r="58">
          <cell r="C58" t="str">
            <v>CZE</v>
          </cell>
        </row>
        <row r="59">
          <cell r="C59" t="str">
            <v>DEN</v>
          </cell>
        </row>
        <row r="60">
          <cell r="C60" t="str">
            <v>DJI</v>
          </cell>
        </row>
        <row r="61">
          <cell r="C61" t="str">
            <v>DMA</v>
          </cell>
        </row>
        <row r="62">
          <cell r="C62" t="str">
            <v>DOM</v>
          </cell>
        </row>
        <row r="63">
          <cell r="C63" t="str">
            <v>ECU</v>
          </cell>
        </row>
        <row r="64">
          <cell r="C64" t="str">
            <v>EGY</v>
          </cell>
        </row>
        <row r="65">
          <cell r="C65" t="str">
            <v>ESA</v>
          </cell>
        </row>
        <row r="66">
          <cell r="C66" t="str">
            <v>GEQ</v>
          </cell>
        </row>
        <row r="67">
          <cell r="C67" t="str">
            <v>ERI</v>
          </cell>
        </row>
        <row r="68">
          <cell r="C68" t="str">
            <v>EST</v>
          </cell>
        </row>
        <row r="69">
          <cell r="C69" t="str">
            <v>ETH</v>
          </cell>
        </row>
        <row r="70">
          <cell r="C70" t="str">
            <v>FLK</v>
          </cell>
        </row>
        <row r="71">
          <cell r="C71" t="str">
            <v>FAR</v>
          </cell>
        </row>
        <row r="72">
          <cell r="C72" t="str">
            <v>FIJ</v>
          </cell>
        </row>
        <row r="73">
          <cell r="C73" t="str">
            <v>FIN</v>
          </cell>
        </row>
        <row r="74">
          <cell r="C74" t="str">
            <v>FRA</v>
          </cell>
        </row>
        <row r="75">
          <cell r="C75" t="str">
            <v>FGU</v>
          </cell>
        </row>
        <row r="76">
          <cell r="C76" t="str">
            <v>FPO</v>
          </cell>
        </row>
        <row r="77">
          <cell r="C77" t="str">
            <v> </v>
          </cell>
        </row>
        <row r="78">
          <cell r="C78" t="str">
            <v>GAB</v>
          </cell>
        </row>
        <row r="79">
          <cell r="C79" t="str">
            <v>GAM</v>
          </cell>
        </row>
        <row r="80">
          <cell r="C80" t="str">
            <v>GEO</v>
          </cell>
        </row>
        <row r="81">
          <cell r="C81" t="str">
            <v>GER</v>
          </cell>
        </row>
        <row r="82">
          <cell r="C82" t="str">
            <v>GHA</v>
          </cell>
        </row>
        <row r="83">
          <cell r="C83" t="str">
            <v>GIB</v>
          </cell>
        </row>
        <row r="84">
          <cell r="C84" t="str">
            <v>GRE</v>
          </cell>
        </row>
        <row r="85">
          <cell r="C85" t="str">
            <v>GRL</v>
          </cell>
        </row>
        <row r="86">
          <cell r="C86" t="str">
            <v>GRN</v>
          </cell>
        </row>
        <row r="87">
          <cell r="C87" t="str">
            <v>GUD</v>
          </cell>
        </row>
        <row r="88">
          <cell r="C88" t="str">
            <v>GUM</v>
          </cell>
        </row>
        <row r="89">
          <cell r="C89" t="str">
            <v>GUA</v>
          </cell>
        </row>
        <row r="90">
          <cell r="C90" t="str">
            <v>GUI</v>
          </cell>
        </row>
        <row r="91">
          <cell r="C91" t="str">
            <v>GBS</v>
          </cell>
        </row>
        <row r="92">
          <cell r="C92" t="str">
            <v>GUY</v>
          </cell>
        </row>
        <row r="93">
          <cell r="C93" t="str">
            <v>HAI</v>
          </cell>
        </row>
        <row r="94">
          <cell r="C94" t="str">
            <v> </v>
          </cell>
        </row>
        <row r="95">
          <cell r="C95" t="str">
            <v>HON</v>
          </cell>
        </row>
        <row r="96">
          <cell r="C96" t="str">
            <v>HKG</v>
          </cell>
        </row>
        <row r="97">
          <cell r="C97" t="str">
            <v>HUN</v>
          </cell>
        </row>
        <row r="98">
          <cell r="C98" t="str">
            <v>ISL</v>
          </cell>
        </row>
        <row r="99">
          <cell r="C99" t="str">
            <v>IND</v>
          </cell>
        </row>
        <row r="100">
          <cell r="C100" t="str">
            <v>INA</v>
          </cell>
        </row>
        <row r="101">
          <cell r="C101" t="str">
            <v>IRI</v>
          </cell>
        </row>
        <row r="102">
          <cell r="C102" t="str">
            <v>IRQ</v>
          </cell>
        </row>
        <row r="103">
          <cell r="C103" t="str">
            <v>IRL</v>
          </cell>
        </row>
        <row r="104">
          <cell r="C104" t="str">
            <v>ISR</v>
          </cell>
        </row>
        <row r="105">
          <cell r="C105" t="str">
            <v>ITA</v>
          </cell>
        </row>
        <row r="106">
          <cell r="C106" t="str">
            <v>JAM</v>
          </cell>
        </row>
        <row r="107">
          <cell r="C107" t="str">
            <v>JPN</v>
          </cell>
        </row>
        <row r="108">
          <cell r="C108" t="str">
            <v>JOR</v>
          </cell>
        </row>
        <row r="109">
          <cell r="C109" t="str">
            <v>KAZ</v>
          </cell>
        </row>
        <row r="110">
          <cell r="C110" t="str">
            <v>KEN</v>
          </cell>
        </row>
        <row r="111">
          <cell r="C111" t="str">
            <v>KIR</v>
          </cell>
        </row>
        <row r="112">
          <cell r="C112" t="str">
            <v>PRK</v>
          </cell>
        </row>
        <row r="113">
          <cell r="C113" t="str">
            <v>KOR</v>
          </cell>
        </row>
        <row r="114">
          <cell r="C114" t="str">
            <v>KUW</v>
          </cell>
        </row>
        <row r="115">
          <cell r="C115" t="str">
            <v>KGZ</v>
          </cell>
        </row>
        <row r="116">
          <cell r="C116" t="str">
            <v>LAO</v>
          </cell>
        </row>
        <row r="117">
          <cell r="C117" t="str">
            <v>LAT</v>
          </cell>
        </row>
        <row r="118">
          <cell r="C118" t="str">
            <v>LIB</v>
          </cell>
        </row>
        <row r="119">
          <cell r="C119" t="str">
            <v>LES</v>
          </cell>
        </row>
        <row r="120">
          <cell r="C120" t="str">
            <v>LBR</v>
          </cell>
        </row>
        <row r="121">
          <cell r="C121" t="str">
            <v>LBA</v>
          </cell>
        </row>
        <row r="122">
          <cell r="C122" t="str">
            <v>LIE</v>
          </cell>
        </row>
        <row r="123">
          <cell r="C123" t="str">
            <v>LTU</v>
          </cell>
        </row>
        <row r="124">
          <cell r="C124" t="str">
            <v>LUX</v>
          </cell>
        </row>
        <row r="125">
          <cell r="C125" t="str">
            <v>MAC</v>
          </cell>
        </row>
        <row r="126">
          <cell r="C126" t="str">
            <v>MKD</v>
          </cell>
        </row>
        <row r="127">
          <cell r="C127" t="str">
            <v>MAD</v>
          </cell>
        </row>
        <row r="128">
          <cell r="C128" t="str">
            <v>MAW</v>
          </cell>
        </row>
        <row r="129">
          <cell r="C129" t="str">
            <v>MAS</v>
          </cell>
        </row>
        <row r="130">
          <cell r="C130" t="str">
            <v>MDV</v>
          </cell>
        </row>
        <row r="131">
          <cell r="C131" t="str">
            <v>MLI</v>
          </cell>
        </row>
        <row r="132">
          <cell r="C132" t="str">
            <v>MLT</v>
          </cell>
        </row>
        <row r="133">
          <cell r="C133" t="str">
            <v>MSH</v>
          </cell>
        </row>
        <row r="134">
          <cell r="C134" t="str">
            <v>MRT</v>
          </cell>
        </row>
        <row r="135">
          <cell r="C135" t="str">
            <v>MTN</v>
          </cell>
        </row>
        <row r="136">
          <cell r="C136" t="str">
            <v>MRI</v>
          </cell>
        </row>
        <row r="137">
          <cell r="C137" t="str">
            <v>MAY</v>
          </cell>
        </row>
        <row r="138">
          <cell r="C138" t="str">
            <v>MEX</v>
          </cell>
        </row>
        <row r="139">
          <cell r="C139" t="str">
            <v>FSM</v>
          </cell>
        </row>
        <row r="140">
          <cell r="C140" t="str">
            <v>MDA</v>
          </cell>
        </row>
        <row r="141">
          <cell r="C141" t="str">
            <v>MON</v>
          </cell>
        </row>
        <row r="142">
          <cell r="C142" t="str">
            <v>MGL</v>
          </cell>
        </row>
        <row r="143">
          <cell r="C143" t="str">
            <v>MNT</v>
          </cell>
        </row>
        <row r="144">
          <cell r="C144" t="str">
            <v>MAR</v>
          </cell>
        </row>
        <row r="145">
          <cell r="C145" t="str">
            <v>MOZ</v>
          </cell>
        </row>
        <row r="146">
          <cell r="C146" t="str">
            <v>MYA</v>
          </cell>
        </row>
        <row r="147">
          <cell r="C147" t="str">
            <v>NAM</v>
          </cell>
        </row>
        <row r="148">
          <cell r="C148" t="str">
            <v>NRU</v>
          </cell>
        </row>
        <row r="149">
          <cell r="C149" t="str">
            <v>NEP</v>
          </cell>
        </row>
        <row r="150">
          <cell r="C150" t="str">
            <v>NED</v>
          </cell>
        </row>
        <row r="151">
          <cell r="C151" t="str">
            <v>AHO</v>
          </cell>
        </row>
        <row r="152">
          <cell r="C152" t="str">
            <v>NCD</v>
          </cell>
        </row>
        <row r="153">
          <cell r="C153" t="str">
            <v>NZL</v>
          </cell>
        </row>
        <row r="154">
          <cell r="C154" t="str">
            <v>NCA</v>
          </cell>
        </row>
        <row r="155">
          <cell r="C155" t="str">
            <v>NIG</v>
          </cell>
        </row>
        <row r="156">
          <cell r="C156" t="str">
            <v>NGR</v>
          </cell>
        </row>
        <row r="157">
          <cell r="C157" t="str">
            <v>NIU</v>
          </cell>
        </row>
        <row r="158">
          <cell r="C158" t="str">
            <v>NFI</v>
          </cell>
        </row>
        <row r="159">
          <cell r="C159" t="str">
            <v>NMA</v>
          </cell>
        </row>
        <row r="160">
          <cell r="C160" t="str">
            <v>NOR</v>
          </cell>
        </row>
        <row r="161">
          <cell r="C161" t="str">
            <v>OMA</v>
          </cell>
        </row>
        <row r="162">
          <cell r="C162" t="str">
            <v>PAK</v>
          </cell>
        </row>
        <row r="163">
          <cell r="C163" t="str">
            <v>PLW</v>
          </cell>
        </row>
        <row r="164">
          <cell r="C164" t="str">
            <v>PLE</v>
          </cell>
        </row>
        <row r="165">
          <cell r="C165" t="str">
            <v>PAN</v>
          </cell>
        </row>
        <row r="166">
          <cell r="C166" t="str">
            <v>PNG</v>
          </cell>
        </row>
        <row r="167">
          <cell r="C167" t="str">
            <v>PAR</v>
          </cell>
        </row>
        <row r="168">
          <cell r="C168" t="str">
            <v>PER</v>
          </cell>
        </row>
        <row r="169">
          <cell r="C169" t="str">
            <v>PHI</v>
          </cell>
        </row>
        <row r="170">
          <cell r="C170" t="str">
            <v> </v>
          </cell>
        </row>
        <row r="171">
          <cell r="C171" t="str">
            <v>POL</v>
          </cell>
        </row>
        <row r="172">
          <cell r="C172" t="str">
            <v>POR</v>
          </cell>
        </row>
        <row r="173">
          <cell r="C173" t="str">
            <v>PUR</v>
          </cell>
        </row>
        <row r="174">
          <cell r="C174" t="str">
            <v>QAT</v>
          </cell>
        </row>
        <row r="175">
          <cell r="C175" t="str">
            <v>REU</v>
          </cell>
        </row>
        <row r="176">
          <cell r="C176" t="str">
            <v>ROM</v>
          </cell>
        </row>
        <row r="177">
          <cell r="C177" t="str">
            <v>RUS</v>
          </cell>
        </row>
        <row r="178">
          <cell r="C178" t="str">
            <v>RWA</v>
          </cell>
        </row>
        <row r="179">
          <cell r="C179" t="str">
            <v>HEL</v>
          </cell>
        </row>
        <row r="180">
          <cell r="C180" t="str">
            <v>SKN</v>
          </cell>
        </row>
        <row r="181">
          <cell r="C181" t="str">
            <v>LCA</v>
          </cell>
        </row>
        <row r="182">
          <cell r="C182" t="str">
            <v>SPM</v>
          </cell>
        </row>
        <row r="183">
          <cell r="C183" t="str">
            <v>VIN</v>
          </cell>
        </row>
        <row r="184">
          <cell r="C184" t="str">
            <v>SAM</v>
          </cell>
        </row>
        <row r="185">
          <cell r="C185" t="str">
            <v>SMR</v>
          </cell>
        </row>
        <row r="186">
          <cell r="C186" t="str">
            <v>STP</v>
          </cell>
        </row>
        <row r="187">
          <cell r="C187" t="str">
            <v>KSA</v>
          </cell>
        </row>
        <row r="188">
          <cell r="C188" t="str">
            <v>SEN</v>
          </cell>
        </row>
        <row r="189">
          <cell r="C189" t="str">
            <v>YUG</v>
          </cell>
        </row>
        <row r="190">
          <cell r="C190" t="str">
            <v>SEY</v>
          </cell>
        </row>
        <row r="191">
          <cell r="C191" t="str">
            <v>SLE</v>
          </cell>
        </row>
        <row r="192">
          <cell r="C192" t="str">
            <v>SIN</v>
          </cell>
        </row>
        <row r="193">
          <cell r="C193" t="str">
            <v>SVK</v>
          </cell>
        </row>
        <row r="194">
          <cell r="C194" t="str">
            <v>SLO</v>
          </cell>
        </row>
        <row r="195">
          <cell r="C195" t="str">
            <v>SOL</v>
          </cell>
        </row>
        <row r="196">
          <cell r="C196" t="str">
            <v>SOM</v>
          </cell>
        </row>
        <row r="197">
          <cell r="C197" t="str">
            <v>RSA</v>
          </cell>
        </row>
        <row r="198">
          <cell r="C198" t="str">
            <v> </v>
          </cell>
        </row>
        <row r="199">
          <cell r="C199" t="str">
            <v>ESP</v>
          </cell>
        </row>
        <row r="200">
          <cell r="C200" t="str">
            <v>SRI</v>
          </cell>
        </row>
        <row r="201">
          <cell r="C201" t="str">
            <v>SUD</v>
          </cell>
        </row>
        <row r="202">
          <cell r="C202" t="str">
            <v>SUR</v>
          </cell>
        </row>
        <row r="203">
          <cell r="C203" t="str">
            <v> </v>
          </cell>
        </row>
        <row r="204">
          <cell r="C204" t="str">
            <v>SWZ</v>
          </cell>
        </row>
        <row r="205">
          <cell r="C205" t="str">
            <v>SWE</v>
          </cell>
        </row>
        <row r="206">
          <cell r="C206" t="str">
            <v>SUI</v>
          </cell>
        </row>
        <row r="207">
          <cell r="C207" t="str">
            <v>SYR</v>
          </cell>
        </row>
        <row r="208">
          <cell r="C208" t="str">
            <v>TPE</v>
          </cell>
        </row>
        <row r="209">
          <cell r="C209" t="str">
            <v>TJK</v>
          </cell>
        </row>
        <row r="210">
          <cell r="C210" t="str">
            <v>TAN</v>
          </cell>
        </row>
        <row r="211">
          <cell r="C211" t="str">
            <v>THA</v>
          </cell>
        </row>
        <row r="212">
          <cell r="C212" t="str">
            <v>TLS</v>
          </cell>
        </row>
        <row r="213">
          <cell r="C213" t="str">
            <v>TOG</v>
          </cell>
        </row>
        <row r="214">
          <cell r="C214" t="str">
            <v> </v>
          </cell>
        </row>
        <row r="215">
          <cell r="C215" t="str">
            <v>TGA</v>
          </cell>
        </row>
        <row r="216">
          <cell r="C216" t="str">
            <v>TRI</v>
          </cell>
        </row>
        <row r="217">
          <cell r="C217" t="str">
            <v>TUN</v>
          </cell>
        </row>
        <row r="218">
          <cell r="C218" t="str">
            <v>TUR</v>
          </cell>
        </row>
        <row r="219">
          <cell r="C219" t="str">
            <v>TKM</v>
          </cell>
        </row>
        <row r="220">
          <cell r="C220" t="str">
            <v>TKS</v>
          </cell>
        </row>
        <row r="221">
          <cell r="C221" t="str">
            <v>TUV</v>
          </cell>
        </row>
        <row r="222">
          <cell r="C222" t="str">
            <v>UGA</v>
          </cell>
        </row>
        <row r="223">
          <cell r="C223" t="str">
            <v>UKR</v>
          </cell>
        </row>
        <row r="224">
          <cell r="C224" t="str">
            <v>UAE</v>
          </cell>
        </row>
        <row r="225">
          <cell r="C225" t="str">
            <v>GBR</v>
          </cell>
        </row>
        <row r="226">
          <cell r="C226" t="str">
            <v> </v>
          </cell>
        </row>
        <row r="227">
          <cell r="C227" t="str">
            <v>USA</v>
          </cell>
        </row>
        <row r="228">
          <cell r="C228" t="str">
            <v>URU</v>
          </cell>
        </row>
        <row r="229">
          <cell r="C229" t="str">
            <v>UZB</v>
          </cell>
        </row>
        <row r="230">
          <cell r="C230" t="str">
            <v>VAN</v>
          </cell>
        </row>
        <row r="231">
          <cell r="C231" t="str">
            <v> </v>
          </cell>
        </row>
        <row r="232">
          <cell r="C232" t="str">
            <v>VEN</v>
          </cell>
        </row>
        <row r="233">
          <cell r="C233" t="str">
            <v>VIE</v>
          </cell>
        </row>
        <row r="234">
          <cell r="C234" t="str">
            <v>IVB</v>
          </cell>
        </row>
        <row r="235">
          <cell r="C235" t="str">
            <v>ISV</v>
          </cell>
        </row>
        <row r="236">
          <cell r="C236" t="str">
            <v>WAF</v>
          </cell>
        </row>
        <row r="237">
          <cell r="C237" t="str">
            <v> </v>
          </cell>
        </row>
        <row r="238">
          <cell r="C238" t="str">
            <v>YEM</v>
          </cell>
        </row>
        <row r="239">
          <cell r="C239" t="str">
            <v>ZAM</v>
          </cell>
        </row>
        <row r="240">
          <cell r="C240" t="str">
            <v>ZIM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Age_1" displayName="Age_1" ref="H2:H3" totalsRowShown="0" headerRowDxfId="1398" dataDxfId="1397">
  <autoFilter ref="H2:H3" xr:uid="{00000000-0009-0000-0100-00000E000000}"/>
  <tableColumns count="1">
    <tableColumn id="1" xr3:uid="{00000000-0010-0000-0000-000001000000}" name="Age_1" dataDxfId="1396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Age_2" displayName="Age_2" ref="I2:I3" totalsRowShown="0" headerRowDxfId="1395" dataDxfId="1394">
  <autoFilter ref="I2:I3" xr:uid="{00000000-0009-0000-0100-00000F000000}"/>
  <tableColumns count="1">
    <tableColumn id="1" xr3:uid="{00000000-0010-0000-0100-000001000000}" name="Age_2" dataDxfId="1393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2000000}" name="Age_3" displayName="Age_3" ref="J2:J3" totalsRowShown="0" headerRowDxfId="1392" dataDxfId="1391">
  <autoFilter ref="J2:J3" xr:uid="{00000000-0009-0000-0100-000010000000}"/>
  <tableColumns count="1">
    <tableColumn id="1" xr3:uid="{00000000-0010-0000-0200-000001000000}" name="Age_3" dataDxfId="1390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3000000}" name="Age_4" displayName="Age_4" ref="K2:K3" totalsRowShown="0" headerRowDxfId="1389" dataDxfId="1388">
  <autoFilter ref="K2:K3" xr:uid="{00000000-0009-0000-0100-000011000000}"/>
  <tableColumns count="1">
    <tableColumn id="1" xr3:uid="{00000000-0010-0000-0300-000001000000}" name="Age_4" dataDxfId="1387"/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Age_5" displayName="Age_5" ref="L2:L3" totalsRowShown="0" headerRowDxfId="1386" dataDxfId="1385">
  <autoFilter ref="L2:L3" xr:uid="{00000000-0009-0000-0100-000013000000}"/>
  <tableColumns count="1">
    <tableColumn id="1" xr3:uid="{00000000-0010-0000-0400-000001000000}" name="Age_5" dataDxfId="1384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5000000}" name="Age_6" displayName="Age_6" ref="M2:M3" totalsRowShown="0" headerRowDxfId="1383" dataDxfId="1382">
  <autoFilter ref="M2:M3" xr:uid="{00000000-0009-0000-0100-000014000000}"/>
  <tableColumns count="1">
    <tableColumn id="1" xr3:uid="{00000000-0010-0000-0500-000001000000}" name="Age_6" dataDxfId="1381"/>
  </tableColumns>
  <tableStyleInfo name="TableStyleLight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Age_7" displayName="Age_7" ref="N2:N5" totalsRowShown="0" headerRowDxfId="1380" dataDxfId="1379">
  <autoFilter ref="N2:N5" xr:uid="{00000000-0009-0000-0100-000018000000}"/>
  <tableColumns count="1">
    <tableColumn id="1" xr3:uid="{00000000-0010-0000-0600-000001000000}" name="Age_7" dataDxfId="1378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Age_8" displayName="Age_8" ref="O2:O5" totalsRowShown="0" headerRowDxfId="1377" dataDxfId="1376">
  <autoFilter ref="O2:O5" xr:uid="{00000000-0009-0000-0100-000019000000}"/>
  <tableColumns count="1">
    <tableColumn id="1" xr3:uid="{00000000-0010-0000-0700-000001000000}" name="Age_8" dataDxfId="1375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08000000}" name="Age_9" displayName="Age_9" ref="P2:P5" totalsRowShown="0" headerRowDxfId="1374" dataDxfId="1373">
  <autoFilter ref="P2:P5" xr:uid="{00000000-0009-0000-0100-000023000000}"/>
  <tableColumns count="1">
    <tableColumn id="1" xr3:uid="{00000000-0010-0000-0800-000001000000}" name="Age_9" dataDxfId="1372"/>
  </tableColumns>
  <tableStyleInfo name="TableStyleLight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9000000}" name="Age_10" displayName="Age_10" ref="Q2:Q5" totalsRowShown="0" headerRowDxfId="1371" dataDxfId="1370">
  <autoFilter ref="Q2:Q5" xr:uid="{00000000-0009-0000-0100-000024000000}"/>
  <tableColumns count="1">
    <tableColumn id="1" xr3:uid="{00000000-0010-0000-0900-000001000000}" name="Age_10" dataDxfId="1369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A000000}" name="Age_11" displayName="Age_11" ref="R2:R5" totalsRowShown="0" headerRowDxfId="1368" dataDxfId="1367">
  <autoFilter ref="R2:R5" xr:uid="{00000000-0009-0000-0100-000025000000}"/>
  <tableColumns count="1">
    <tableColumn id="1" xr3:uid="{00000000-0010-0000-0A00-000001000000}" name="Age_11" dataDxfId="1366"/>
  </tableColumns>
  <tableStyleInfo name="TableStyleLight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B000000}" name="Age_12" displayName="Age_12" ref="S2:S5" totalsRowShown="0" headerRowDxfId="1365" dataDxfId="1364">
  <autoFilter ref="S2:S5" xr:uid="{00000000-0009-0000-0100-000026000000}"/>
  <tableColumns count="1">
    <tableColumn id="1" xr3:uid="{00000000-0010-0000-0B00-000001000000}" name="Age_12" dataDxfId="1363"/>
  </tableColumns>
  <tableStyleInfo name="TableStyleLight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C000000}" name="Age_13" displayName="Age_13" ref="H10:H12" totalsRowShown="0" headerRowDxfId="1362" dataDxfId="1361">
  <autoFilter ref="H10:H12" xr:uid="{00000000-0009-0000-0100-000027000000}"/>
  <tableColumns count="1">
    <tableColumn id="1" xr3:uid="{00000000-0010-0000-0C00-000001000000}" name="Age_13" dataDxfId="136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D000000}" name="Age_14" displayName="Age_14" ref="I10:I12" totalsRowShown="0" headerRowDxfId="1359" dataDxfId="1358">
  <autoFilter ref="I10:I12" xr:uid="{00000000-0009-0000-0100-000028000000}"/>
  <tableColumns count="1">
    <tableColumn id="1" xr3:uid="{00000000-0010-0000-0D00-000001000000}" name="Age_14" dataDxfId="13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E000000}" name="Age_15" displayName="Age_15" ref="K10:K12" totalsRowShown="0" headerRowDxfId="1356" dataDxfId="1355">
  <autoFilter ref="K10:K12" xr:uid="{00000000-0009-0000-0100-000029000000}"/>
  <tableColumns count="1">
    <tableColumn id="1" xr3:uid="{00000000-0010-0000-0E00-000001000000}" name="Age_15" dataDxfId="1354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F000000}" name="Age_16" displayName="Age_16" ref="L10:L12" totalsRowShown="0" headerRowDxfId="1353" dataDxfId="1352">
  <autoFilter ref="L10:L12" xr:uid="{00000000-0009-0000-0100-00002A000000}"/>
  <tableColumns count="1">
    <tableColumn id="1" xr3:uid="{00000000-0010-0000-0F00-000001000000}" name="Age_16" dataDxfId="1351"/>
  </tableColumns>
  <tableStyleInfo name="TableStyleLight1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10000000}" name="Age_17" displayName="Age_17" ref="N10:N12" totalsRowShown="0" headerRowDxfId="1350" dataDxfId="1349">
  <autoFilter ref="N10:N12" xr:uid="{00000000-0009-0000-0100-00002B000000}"/>
  <tableColumns count="1">
    <tableColumn id="1" xr3:uid="{00000000-0010-0000-1000-000001000000}" name="Age_17" dataDxfId="1348"/>
  </tableColumns>
  <tableStyleInfo name="TableStyleLight13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11000000}" name="Age_18" displayName="Age_18" ref="H15:H16" totalsRowShown="0" headerRowDxfId="1347" dataDxfId="1346">
  <autoFilter ref="H15:H16" xr:uid="{00000000-0009-0000-0100-00002C000000}"/>
  <tableColumns count="1">
    <tableColumn id="1" xr3:uid="{00000000-0010-0000-1100-000001000000}" name="Age_18" dataDxfId="1345"/>
  </tableColumns>
  <tableStyleInfo name="Tabellenformat 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12000000}" name="Age_19" displayName="Age_19" ref="I15:I16" totalsRowShown="0" headerRowDxfId="1344" dataDxfId="1343">
  <autoFilter ref="I15:I16" xr:uid="{00000000-0009-0000-0100-00002D000000}"/>
  <tableColumns count="1">
    <tableColumn id="1" xr3:uid="{00000000-0010-0000-1200-000001000000}" name="Age_19" dataDxfId="1342"/>
  </tableColumns>
  <tableStyleInfo name="Tabellenformat 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13000000}" name="Age_20" displayName="Age_20" ref="J15:J16" totalsRowShown="0" headerRowDxfId="1341" dataDxfId="1340">
  <autoFilter ref="J15:J16" xr:uid="{00000000-0009-0000-0100-00002E000000}"/>
  <tableColumns count="1">
    <tableColumn id="1" xr3:uid="{00000000-0010-0000-1300-000001000000}" name="Age_20" dataDxfId="1339"/>
  </tableColumns>
  <tableStyleInfo name="Tabellenformat 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14000000}" name="Age_21" displayName="Age_21" ref="K15:K16" totalsRowShown="0" headerRowDxfId="1338" dataDxfId="1337">
  <autoFilter ref="K15:K16" xr:uid="{00000000-0009-0000-0100-00002F000000}"/>
  <tableColumns count="1">
    <tableColumn id="1" xr3:uid="{00000000-0010-0000-1400-000001000000}" name="Age_21" dataDxfId="1336"/>
  </tableColumns>
  <tableStyleInfo name="Tabellenformat 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15000000}" name="Age_22" displayName="Age_22" ref="L15:L16" totalsRowShown="0" headerRowDxfId="1335" dataDxfId="1334">
  <autoFilter ref="L15:L16" xr:uid="{00000000-0009-0000-0100-000030000000}"/>
  <tableColumns count="1">
    <tableColumn id="1" xr3:uid="{00000000-0010-0000-1500-000001000000}" name="Age_22" dataDxfId="1333"/>
  </tableColumns>
  <tableStyleInfo name="Tabellenformat 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16000000}" name="Age_23" displayName="Age_23" ref="M15:M16" totalsRowShown="0" headerRowDxfId="1332" dataDxfId="1331">
  <autoFilter ref="M15:M16" xr:uid="{00000000-0009-0000-0100-000031000000}"/>
  <tableColumns count="1">
    <tableColumn id="1" xr3:uid="{00000000-0010-0000-1600-000001000000}" name="Age_23" dataDxfId="1330"/>
  </tableColumns>
  <tableStyleInfo name="Tabellenformat 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7000000}" name="Age_24" displayName="Age_24" ref="N15:N16" totalsRowShown="0" headerRowDxfId="1329" dataDxfId="1328">
  <autoFilter ref="N15:N16" xr:uid="{00000000-0009-0000-0100-000032000000}"/>
  <tableColumns count="1">
    <tableColumn id="1" xr3:uid="{00000000-0010-0000-1700-000001000000}" name="Age_24" dataDxfId="1327"/>
  </tableColumns>
  <tableStyleInfo name="Tabellenformat 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8000000}" name="Age_25" displayName="Age_25" ref="O15:O16" totalsRowShown="0" headerRowDxfId="1326" dataDxfId="1325">
  <autoFilter ref="O15:O16" xr:uid="{00000000-0009-0000-0100-000033000000}"/>
  <tableColumns count="1">
    <tableColumn id="1" xr3:uid="{00000000-0010-0000-1800-000001000000}" name="Age_25" dataDxfId="1324"/>
  </tableColumns>
  <tableStyleInfo name="Tabellenformat 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9000000}" name="Age_26" displayName="Age_26" ref="P15:P16" totalsRowShown="0" headerRowDxfId="1323" dataDxfId="1322">
  <autoFilter ref="P15:P16" xr:uid="{00000000-0009-0000-0100-000034000000}"/>
  <tableColumns count="1">
    <tableColumn id="1" xr3:uid="{00000000-0010-0000-1900-000001000000}" name="Age_26" dataDxfId="1321"/>
  </tableColumns>
  <tableStyleInfo name="Tabellenformat 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A000000}" name="Age_27" displayName="Age_27" ref="Q15:Q16" totalsRowShown="0" headerRowDxfId="1320" dataDxfId="1319">
  <autoFilter ref="Q15:Q16" xr:uid="{00000000-0009-0000-0100-000035000000}"/>
  <tableColumns count="1">
    <tableColumn id="1" xr3:uid="{00000000-0010-0000-1A00-000001000000}" name="Age_27" dataDxfId="1318"/>
  </tableColumns>
  <tableStyleInfo name="Tabellenformat 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B000000}" name="Age_28" displayName="Age_28" ref="R15:R16" totalsRowShown="0" headerRowDxfId="1317" dataDxfId="1316">
  <autoFilter ref="R15:R16" xr:uid="{00000000-0009-0000-0100-000036000000}"/>
  <tableColumns count="1">
    <tableColumn id="1" xr3:uid="{00000000-0010-0000-1B00-000001000000}" name="Age_28" dataDxfId="1315"/>
  </tableColumns>
  <tableStyleInfo name="Tabellenformat 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C000000}" name="Age_29" displayName="Age_29" ref="S15:S16" totalsRowShown="0" headerRowDxfId="1314" dataDxfId="1313">
  <autoFilter ref="S15:S16" xr:uid="{00000000-0009-0000-0100-000037000000}"/>
  <tableColumns count="1">
    <tableColumn id="1" xr3:uid="{00000000-0010-0000-1C00-000001000000}" name="Age_29" dataDxfId="1312"/>
  </tableColumns>
  <tableStyleInfo name="Tabellenformat 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D000000}" name="Age_30" displayName="Age_30" ref="T15:T16" totalsRowShown="0" headerRowDxfId="1311" dataDxfId="1310">
  <autoFilter ref="T15:T16" xr:uid="{00000000-0009-0000-0100-000038000000}"/>
  <tableColumns count="1">
    <tableColumn id="1" xr3:uid="{00000000-0010-0000-1D00-000001000000}" name="Age_30" dataDxfId="1309"/>
  </tableColumns>
  <tableStyleInfo name="Tabellenformat 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E000000}" name="Age_31" displayName="Age_31" ref="U15:U16" totalsRowShown="0" headerRowDxfId="1308" dataDxfId="1307">
  <autoFilter ref="U15:U16" xr:uid="{00000000-0009-0000-0100-000039000000}"/>
  <tableColumns count="1">
    <tableColumn id="1" xr3:uid="{00000000-0010-0000-1E00-000001000000}" name="Age_31" dataDxfId="1306"/>
  </tableColumns>
  <tableStyleInfo name="Tabellenformat 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F000000}" name="Age_32" displayName="Age_32" ref="V15:V16" totalsRowShown="0" headerRowDxfId="1305" dataDxfId="1304">
  <autoFilter ref="V15:V16" xr:uid="{00000000-0009-0000-0100-00003A000000}"/>
  <tableColumns count="1">
    <tableColumn id="1" xr3:uid="{00000000-0010-0000-1F00-000001000000}" name="Age_32" dataDxfId="1303"/>
  </tableColumns>
  <tableStyleInfo name="Tabellenformat 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20000000}" name="Age_33" displayName="Age_33" ref="W15:W16" totalsRowShown="0" headerRowDxfId="1302" dataDxfId="1301">
  <autoFilter ref="W15:W16" xr:uid="{00000000-0009-0000-0100-00003B000000}"/>
  <tableColumns count="1">
    <tableColumn id="1" xr3:uid="{00000000-0010-0000-2000-000001000000}" name="Age_33" dataDxfId="1300"/>
  </tableColumns>
  <tableStyleInfo name="Tabellenformat 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21000000}" name="Age_34" displayName="Age_34" ref="X15:X16" totalsRowShown="0" headerRowDxfId="1299" dataDxfId="1298">
  <autoFilter ref="X15:X16" xr:uid="{00000000-0009-0000-0100-00003C000000}"/>
  <tableColumns count="1">
    <tableColumn id="1" xr3:uid="{00000000-0010-0000-2100-000001000000}" name="Age_34" dataDxfId="1297"/>
  </tableColumns>
  <tableStyleInfo name="Tabellenformat 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22000000}" name="Age_35" displayName="Age_35" ref="H19:H21" totalsRowShown="0" headerRowDxfId="1296" dataDxfId="1295">
  <autoFilter ref="H19:H21" xr:uid="{00000000-0009-0000-0100-00003D000000}"/>
  <tableColumns count="1">
    <tableColumn id="1" xr3:uid="{00000000-0010-0000-2200-000001000000}" name="Age_35" dataDxfId="1294"/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23000000}" name="Age_36" displayName="Age_36" ref="I19:I21" totalsRowShown="0" headerRowDxfId="1293" dataDxfId="1292">
  <autoFilter ref="I19:I21" xr:uid="{00000000-0009-0000-0100-00003E000000}"/>
  <tableColumns count="1">
    <tableColumn id="1" xr3:uid="{00000000-0010-0000-2300-000001000000}" name="Age_36" dataDxfId="1291"/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24000000}" name="Age_37" displayName="Age_37" ref="J19:J21" totalsRowShown="0" headerRowDxfId="1290" dataDxfId="1289">
  <autoFilter ref="J19:J21" xr:uid="{00000000-0009-0000-0100-00003F000000}"/>
  <tableColumns count="1">
    <tableColumn id="1" xr3:uid="{00000000-0010-0000-2400-000001000000}" name="Age_37" dataDxfId="1288"/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25000000}" name="Age_60" displayName="Age_60" ref="W24:W27" totalsRowShown="0" headerRowDxfId="1287" dataDxfId="1286">
  <autoFilter ref="W24:W27" xr:uid="{00000000-0009-0000-0100-000040000000}"/>
  <tableColumns count="1">
    <tableColumn id="1" xr3:uid="{00000000-0010-0000-2500-000001000000}" name="Age_60" dataDxfId="1285"/>
  </tableColumns>
  <tableStyleInfo name="TableStyleLight1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26000000}" name="Age_59" displayName="Age_59" ref="V24:V27" totalsRowShown="0" headerRowDxfId="1284" dataDxfId="1283">
  <autoFilter ref="V24:V27" xr:uid="{00000000-0009-0000-0100-000041000000}"/>
  <tableColumns count="1">
    <tableColumn id="1" xr3:uid="{00000000-0010-0000-2600-000001000000}" name="Age_59" dataDxfId="1282"/>
  </tableColumns>
  <tableStyleInfo name="TableStyleLight1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27000000}" name="Age_58" displayName="Age_58" ref="U24:U27" totalsRowShown="0" headerRowDxfId="1281" dataDxfId="1280">
  <autoFilter ref="U24:U27" xr:uid="{00000000-0009-0000-0100-000042000000}"/>
  <tableColumns count="1">
    <tableColumn id="1" xr3:uid="{00000000-0010-0000-2700-000001000000}" name="Age_58" dataDxfId="1279"/>
  </tableColumns>
  <tableStyleInfo name="TableStyleLight1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28000000}" name="Age_57" displayName="Age_57" ref="T24:T27" totalsRowShown="0" headerRowDxfId="1278" dataDxfId="1277">
  <autoFilter ref="T24:T27" xr:uid="{00000000-0009-0000-0100-000043000000}"/>
  <tableColumns count="1">
    <tableColumn id="1" xr3:uid="{00000000-0010-0000-2800-000001000000}" name="Age_57" dataDxfId="1276"/>
  </tableColumns>
  <tableStyleInfo name="TableStyleLight1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29000000}" name="Age_56" displayName="Age_56" ref="S24:S27" totalsRowShown="0" headerRowDxfId="1275" dataDxfId="1274">
  <autoFilter ref="S24:S27" xr:uid="{00000000-0009-0000-0100-000044000000}"/>
  <tableColumns count="1">
    <tableColumn id="1" xr3:uid="{00000000-0010-0000-2900-000001000000}" name="Age_56" dataDxfId="1273"/>
  </tableColumns>
  <tableStyleInfo name="TableStyleLight1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2A000000}" name="Age_55" displayName="Age_55" ref="R24:R27" totalsRowShown="0" headerRowDxfId="1272" dataDxfId="1271">
  <autoFilter ref="R24:R27" xr:uid="{00000000-0009-0000-0100-000045000000}"/>
  <tableColumns count="1">
    <tableColumn id="1" xr3:uid="{00000000-0010-0000-2A00-000001000000}" name="Age_55" dataDxfId="1270"/>
  </tableColumns>
  <tableStyleInfo name="TableStyleLight1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2B000000}" name="Age_54" displayName="Age_54" ref="Q24:Q27" totalsRowShown="0" headerRowDxfId="1269" dataDxfId="1268">
  <autoFilter ref="Q24:Q27" xr:uid="{00000000-0009-0000-0100-000046000000}"/>
  <tableColumns count="1">
    <tableColumn id="1" xr3:uid="{00000000-0010-0000-2B00-000001000000}" name="Age_54" dataDxfId="1267"/>
  </tableColumns>
  <tableStyleInfo name="TableStyleLight1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2C000000}" name="Age_53" displayName="Age_53" ref="P24:P27" totalsRowShown="0" headerRowDxfId="1266" dataDxfId="1265">
  <autoFilter ref="P24:P27" xr:uid="{00000000-0009-0000-0100-000047000000}"/>
  <tableColumns count="1">
    <tableColumn id="1" xr3:uid="{00000000-0010-0000-2C00-000001000000}" name="Age_53" dataDxfId="1264"/>
  </tableColumns>
  <tableStyleInfo name="TableStyleLight1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2D000000}" name="Age_52" displayName="Age_52" ref="O24:O27" totalsRowShown="0" headerRowDxfId="1263" dataDxfId="1262">
  <autoFilter ref="O24:O27" xr:uid="{00000000-0009-0000-0100-000048000000}"/>
  <tableColumns count="1">
    <tableColumn id="1" xr3:uid="{00000000-0010-0000-2D00-000001000000}" name="Age_52" dataDxfId="1261"/>
  </tableColumns>
  <tableStyleInfo name="TableStyleLight1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2E000000}" name="Age_51" displayName="Age_51" ref="N24:N27" totalsRowShown="0" headerRowDxfId="1260" dataDxfId="1259">
  <autoFilter ref="N24:N27" xr:uid="{00000000-0009-0000-0100-000049000000}"/>
  <tableColumns count="1">
    <tableColumn id="1" xr3:uid="{00000000-0010-0000-2E00-000001000000}" name="Age_51" dataDxfId="1258"/>
  </tableColumns>
  <tableStyleInfo name="TableStyleLight1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2F000000}" name="Age_50" displayName="Age_50" ref="M24:M27" totalsRowShown="0" headerRowDxfId="1257" dataDxfId="1256">
  <autoFilter ref="M24:M27" xr:uid="{00000000-0009-0000-0100-00004A000000}"/>
  <tableColumns count="1">
    <tableColumn id="1" xr3:uid="{00000000-0010-0000-2F00-000001000000}" name="Age_50" dataDxfId="1255"/>
  </tableColumns>
  <tableStyleInfo name="TableStyleLight1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30000000}" name="Age_49" displayName="Age_49" ref="L24:L27" totalsRowShown="0" headerRowDxfId="1254" dataDxfId="1253">
  <autoFilter ref="L24:L27" xr:uid="{00000000-0009-0000-0100-00004B000000}"/>
  <tableColumns count="1">
    <tableColumn id="1" xr3:uid="{00000000-0010-0000-3000-000001000000}" name="Age_49" dataDxfId="1252"/>
  </tableColumns>
  <tableStyleInfo name="TableStyleLight1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31000000}" name="Age_48" displayName="Age_48" ref="K24:K27" totalsRowShown="0" headerRowDxfId="1251" dataDxfId="1250">
  <autoFilter ref="K24:K27" xr:uid="{00000000-0009-0000-0100-00004C000000}"/>
  <tableColumns count="1">
    <tableColumn id="1" xr3:uid="{00000000-0010-0000-3100-000001000000}" name="Age_48" dataDxfId="1249"/>
  </tableColumns>
  <tableStyleInfo name="TableStyleLight1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32000000}" name="Age_47" displayName="Age_47" ref="J24:J27" totalsRowShown="0" headerRowDxfId="1248" dataDxfId="1247">
  <autoFilter ref="J24:J27" xr:uid="{00000000-0009-0000-0100-00004D000000}"/>
  <tableColumns count="1">
    <tableColumn id="1" xr3:uid="{00000000-0010-0000-3200-000001000000}" name="Age_47" dataDxfId="1246"/>
  </tableColumns>
  <tableStyleInfo name="TableStyleLight1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33000000}" name="Age_46" displayName="Age_46" ref="I24:I27" totalsRowShown="0" headerRowDxfId="1245" dataDxfId="1244">
  <autoFilter ref="I24:I27" xr:uid="{00000000-0009-0000-0100-00004E000000}"/>
  <tableColumns count="1">
    <tableColumn id="1" xr3:uid="{00000000-0010-0000-3300-000001000000}" name="Age_46" dataDxfId="1243"/>
  </tableColumns>
  <tableStyleInfo name="TableStyleLight1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34000000}" name="Age_45" displayName="Age_45" ref="H24:H27" totalsRowShown="0" headerRowDxfId="1242" dataDxfId="1241">
  <autoFilter ref="H24:H27" xr:uid="{00000000-0009-0000-0100-00004F000000}"/>
  <tableColumns count="1">
    <tableColumn id="1" xr3:uid="{00000000-0010-0000-3400-000001000000}" name="Age_45" dataDxfId="1240"/>
  </tableColumns>
  <tableStyleInfo name="TableStyleLight1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35000000}" name="Age_44" displayName="Age_44" ref="Q19:Q21" totalsRowShown="0" headerRowDxfId="1239" dataDxfId="1238">
  <autoFilter ref="Q19:Q21" xr:uid="{00000000-0009-0000-0100-000050000000}"/>
  <tableColumns count="1">
    <tableColumn id="1" xr3:uid="{00000000-0010-0000-3500-000001000000}" name="Age_44" dataDxfId="1237"/>
  </tableColumns>
  <tableStyleInfo name="TableStyleLight8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36000000}" name="Age_43" displayName="Age_43" ref="P19:P21" totalsRowShown="0" headerRowDxfId="1236" dataDxfId="1235">
  <autoFilter ref="P19:P21" xr:uid="{00000000-0009-0000-0100-000051000000}"/>
  <tableColumns count="1">
    <tableColumn id="1" xr3:uid="{00000000-0010-0000-3600-000001000000}" name="Age_43" dataDxfId="1234"/>
  </tableColumns>
  <tableStyleInfo name="TableStyleLight8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37000000}" name="Age_42" displayName="Age_42" ref="O19:O21" totalsRowShown="0" headerRowDxfId="1233" dataDxfId="1232">
  <autoFilter ref="O19:O21" xr:uid="{00000000-0009-0000-0100-000052000000}"/>
  <tableColumns count="1">
    <tableColumn id="1" xr3:uid="{00000000-0010-0000-3700-000001000000}" name="Age_42" dataDxfId="1231"/>
  </tableColumns>
  <tableStyleInfo name="TableStyleLight8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38000000}" name="Age_41" displayName="Age_41" ref="N19:N21" totalsRowShown="0" headerRowDxfId="1230" dataDxfId="1229">
  <autoFilter ref="N19:N21" xr:uid="{00000000-0009-0000-0100-000053000000}"/>
  <tableColumns count="1">
    <tableColumn id="1" xr3:uid="{00000000-0010-0000-3800-000001000000}" name="Age_41" dataDxfId="1228"/>
  </tableColumns>
  <tableStyleInfo name="TableStyleLight8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39000000}" name="Age_40" displayName="Age_40" ref="M19:M21" totalsRowShown="0" headerRowDxfId="1227" dataDxfId="1226">
  <autoFilter ref="M19:M21" xr:uid="{00000000-0009-0000-0100-000054000000}"/>
  <tableColumns count="1">
    <tableColumn id="1" xr3:uid="{00000000-0010-0000-3900-000001000000}" name="Age_40" dataDxfId="1225"/>
  </tableColumns>
  <tableStyleInfo name="TableStyleLight8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3A000000}" name="Age_39" displayName="Age_39" ref="L19:L21" totalsRowShown="0" headerRowDxfId="1224" dataDxfId="1223">
  <autoFilter ref="L19:L21" xr:uid="{00000000-0009-0000-0100-000055000000}"/>
  <tableColumns count="1">
    <tableColumn id="1" xr3:uid="{00000000-0010-0000-3A00-000001000000}" name="Age_39" dataDxfId="1222"/>
  </tableColumns>
  <tableStyleInfo name="TableStyleLight8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3B000000}" name="Age_38" displayName="Age_38" ref="K19:K21" totalsRowShown="0" headerRowDxfId="1221" dataDxfId="1220">
  <autoFilter ref="K19:K21" xr:uid="{00000000-0009-0000-0100-000056000000}"/>
  <tableColumns count="1">
    <tableColumn id="1" xr3:uid="{00000000-0010-0000-3B00-000001000000}" name="Age_38" dataDxfId="1219"/>
  </tableColumns>
  <tableStyleInfo name="TableStyleLight8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3C000000}" name="Kids" displayName="Kids" ref="AA2:AA4" totalsRowShown="0" headerRowDxfId="1218" dataDxfId="1217">
  <autoFilter ref="AA2:AA4" xr:uid="{00000000-0009-0000-0100-000057000000}"/>
  <tableColumns count="1">
    <tableColumn id="1" xr3:uid="{00000000-0010-0000-3C00-000001000000}" name="Kids" dataDxfId="1216"/>
  </tableColumns>
  <tableStyleInfo name="TableStyleLight1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3D000000}" name="Juniors" displayName="Juniors" ref="AA6:AA8" totalsRowShown="0" headerRowDxfId="1215" dataDxfId="1214">
  <autoFilter ref="AA6:AA8" xr:uid="{00000000-0009-0000-0100-000058000000}"/>
  <tableColumns count="1">
    <tableColumn id="1" xr3:uid="{00000000-0010-0000-3D00-000001000000}" name="Juniors" dataDxfId="1213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3E000000}" name="Cadets" displayName="Cadets" ref="AA10:AA12" totalsRowShown="0" headerRowDxfId="1212" dataDxfId="1211">
  <autoFilter ref="AA10:AA12" xr:uid="{00000000-0009-0000-0100-000059000000}"/>
  <tableColumns count="1">
    <tableColumn id="1" xr3:uid="{00000000-0010-0000-3E00-000001000000}" name="Cadets" dataDxfId="1210"/>
  </tableColumns>
  <tableStyleInfo name="TableStyleLight1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3F000000}" name="Adults" displayName="Adults" ref="AA14:AA16" totalsRowShown="0" headerRowDxfId="1209" dataDxfId="1208">
  <autoFilter ref="AA14:AA16" xr:uid="{00000000-0009-0000-0100-00005B000000}"/>
  <tableColumns count="1">
    <tableColumn id="1" xr3:uid="{00000000-0010-0000-3F00-000001000000}" name="Adults" dataDxfId="1207"/>
  </tableColumns>
  <tableStyleInfo name="Tabellenformat 1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40000000}" name="Male_Kids" displayName="Male_Kids" ref="AC2:AC4" totalsRowShown="0" headerRowDxfId="1206" dataDxfId="1205">
  <autoFilter ref="AC2:AC4" xr:uid="{00000000-0009-0000-0100-00005C000000}"/>
  <tableColumns count="1">
    <tableColumn id="1" xr3:uid="{00000000-0010-0000-4000-000001000000}" name="Male_Kids" dataDxfId="1204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41000000}" name="Female_Kids" displayName="Female_Kids" ref="AD2:AD4" totalsRowShown="0" headerRowDxfId="1203" dataDxfId="1202">
  <autoFilter ref="AD2:AD4" xr:uid="{00000000-0009-0000-0100-00005D000000}"/>
  <tableColumns count="1">
    <tableColumn id="1" xr3:uid="{00000000-0010-0000-4100-000001000000}" name="Female_Kids" dataDxfId="1201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42000000}" name="Male_Juniors" displayName="Male_Juniors" ref="AC9:AC11" totalsRowShown="0" headerRowDxfId="1200" dataDxfId="1199">
  <autoFilter ref="AC9:AC11" xr:uid="{00000000-0009-0000-0100-00005E000000}"/>
  <tableColumns count="1">
    <tableColumn id="1" xr3:uid="{00000000-0010-0000-4200-000001000000}" name="Male_Juniors" dataDxfId="1198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43000000}" name="Female_Juniors" displayName="Female_Juniors" ref="AD9:AD11" totalsRowShown="0" headerRowDxfId="1197" dataDxfId="1196">
  <autoFilter ref="AD9:AD11" xr:uid="{00000000-0009-0000-0100-00005F000000}"/>
  <tableColumns count="1">
    <tableColumn id="1" xr3:uid="{00000000-0010-0000-4300-000001000000}" name="Female_Juniors" dataDxfId="1195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44000000}" name="Male_Cadets" displayName="Male_Cadets" ref="AC16:AC20" totalsRowShown="0" headerRowDxfId="1194" dataDxfId="1193">
  <autoFilter ref="AC16:AC20" xr:uid="{00000000-0009-0000-0100-000060000000}"/>
  <tableColumns count="1">
    <tableColumn id="1" xr3:uid="{00000000-0010-0000-4400-000001000000}" name="Male_Cadets" dataDxfId="1192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45000000}" name="Female_Cadets" displayName="Female_Cadets" ref="AD16:AD20" totalsRowShown="0" headerRowDxfId="1191" dataDxfId="1190">
  <autoFilter ref="AD16:AD20" xr:uid="{00000000-0009-0000-0100-000061000000}"/>
  <tableColumns count="1">
    <tableColumn id="1" xr3:uid="{00000000-0010-0000-4500-000001000000}" name="Female_Cadets" dataDxfId="1189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46000000}" name="Male_Adults" displayName="Male_Adults" ref="AC26:AC30" totalsRowShown="0" headerRowDxfId="1188" dataDxfId="1187">
  <autoFilter ref="AC26:AC30" xr:uid="{00000000-0009-0000-0100-000062000000}"/>
  <tableColumns count="1">
    <tableColumn id="1" xr3:uid="{00000000-0010-0000-4600-000001000000}" name="Male_Adults" dataDxfId="1186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47000000}" name="Female_Adults" displayName="Female_Adults" ref="AD26:AD30" totalsRowShown="0" headerRowDxfId="1185" dataDxfId="1184">
  <autoFilter ref="AD26:AD30" xr:uid="{00000000-0009-0000-0100-000063000000}"/>
  <tableColumns count="1">
    <tableColumn id="1" xr3:uid="{00000000-0010-0000-4700-000001000000}" name="Female_Adults" dataDxfId="1183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DBC685-ED14-4909-8489-3D6142256B55}" name="Male_Veterans" displayName="Male_Veterans" ref="AC35:AC39" totalsRowShown="0" headerRowDxfId="1182" dataDxfId="1180" headerRowBorderDxfId="1181" tableBorderDxfId="1179" totalsRowBorderDxfId="1178">
  <autoFilter ref="AC35:AC39" xr:uid="{A39289FD-FCBF-40FE-B6FA-8084A6F07191}"/>
  <tableColumns count="1">
    <tableColumn id="1" xr3:uid="{A5D3AE72-74AD-42B6-9100-C2B93C9D1157}" name="Male_Veterans" dataDxfId="1177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796E075-4345-4C37-AB8A-B9AF43291581}" name="Female_Veterans" displayName="Female_Veterans" ref="AD35:AD39" totalsRowShown="0" headerRowDxfId="1176" dataDxfId="1174" headerRowBorderDxfId="1175" tableBorderDxfId="1173" totalsRowBorderDxfId="1172">
  <autoFilter ref="AD35:AD39" xr:uid="{C3275973-B051-49BA-9141-4278F3E53005}"/>
  <tableColumns count="1">
    <tableColumn id="1" xr3:uid="{63E3C090-E726-41F5-B0A2-73340C182B57}" name="Female_Veterans" dataDxfId="1171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EEA9C7-EC4B-47AC-9699-85719954D091}" name="Male_Masters" displayName="Male_Masters" ref="AC44:AC48" totalsRowShown="0" headerRowDxfId="1170" dataDxfId="1168" headerRowBorderDxfId="1169" tableBorderDxfId="1167" totalsRowBorderDxfId="1166">
  <autoFilter ref="AC44:AC48" xr:uid="{FC8F0CBB-1463-45B5-AC37-13FD80414A8D}"/>
  <tableColumns count="1">
    <tableColumn id="1" xr3:uid="{70082C4E-ABE8-4384-B4F6-59CAAF4DF173}" name="Male_Masters" dataDxfId="1165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79CDDC-3F43-4E91-B1EE-ED8F911099AA}" name="Female_Masters" displayName="Female_Masters" ref="AD44:AD48" totalsRowShown="0" headerRowDxfId="1164" dataDxfId="1162" headerRowBorderDxfId="1163" tableBorderDxfId="1161" totalsRowBorderDxfId="1160">
  <autoFilter ref="AD44:AD48" xr:uid="{9D3A01AB-159A-4B34-8378-D3136F76C89F}"/>
  <tableColumns count="1">
    <tableColumn id="1" xr3:uid="{6E159A52-9E2B-4E74-B96A-3E39EBA339C6}" name="Female_Masters" dataDxfId="1159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8586070-E007-4F5C-B284-C0CC9600CDF7}" name="Veterans" displayName="Veterans" ref="AA18:AA20" totalsRowShown="0" headerRowDxfId="1158" dataDxfId="1156" headerRowBorderDxfId="1157" tableBorderDxfId="1155" totalsRowBorderDxfId="1154">
  <autoFilter ref="AA18:AA20" xr:uid="{A233808A-E6A9-458A-B75A-D2A1CEB78CA1}"/>
  <tableColumns count="1">
    <tableColumn id="1" xr3:uid="{11927162-11E7-4C1E-8C68-EA2FBDA0154E}" name="Veterans" dataDxfId="1153"/>
  </tableColumns>
  <tableStyleInfo name="TableStyleLight8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35284D7-5D99-467D-99C2-7E67EEA0CCE2}" name="Age_61" displayName="Age_61" ref="X24:X27" totalsRowShown="0" headerRowDxfId="1152" dataDxfId="1150" headerRowBorderDxfId="1151" tableBorderDxfId="1149" totalsRowBorderDxfId="1148">
  <autoFilter ref="X24:X27" xr:uid="{BFE43A4E-1FD9-4D0F-BD11-9969392B854C}"/>
  <tableColumns count="1">
    <tableColumn id="1" xr3:uid="{725C63DD-A117-49CA-A58C-B3E616AB538C}" name="Age_61" dataDxfId="1147"/>
  </tableColumns>
  <tableStyleInfo name="TableStyleLight11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F616AC7-DBC4-4ADE-9DBC-049E6AD53F23}" name="Age_62" displayName="Age_62" ref="H30:H33" totalsRowShown="0" headerRowDxfId="1146" dataDxfId="1144" headerRowBorderDxfId="1145" tableBorderDxfId="1143" totalsRowBorderDxfId="1142">
  <autoFilter ref="H30:H33" xr:uid="{CA527244-9097-494B-B9D1-6EBF8CE3E4CD}"/>
  <tableColumns count="1">
    <tableColumn id="1" xr3:uid="{245615D2-D94A-455E-98D4-3EC13F3E2DD6}" name="Age_62" dataDxfId="1141"/>
  </tableColumns>
  <tableStyleInfo name="TableStyleLight11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9FD86B1-DAEE-40B2-90A8-6B4C0C7ED8D9}" name="Age_63" displayName="Age_63" ref="I30:I33" totalsRowShown="0" headerRowDxfId="1140" dataDxfId="1138" headerRowBorderDxfId="1139" tableBorderDxfId="1137" totalsRowBorderDxfId="1136">
  <autoFilter ref="I30:I33" xr:uid="{FA3D61C7-65C3-4306-AAA8-C7AACD1943B0}"/>
  <tableColumns count="1">
    <tableColumn id="1" xr3:uid="{5B71E104-D695-4133-8331-8335705D6AF9}" name="Age_63" dataDxfId="1135"/>
  </tableColumns>
  <tableStyleInfo name="TableStyleLight11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947DA5F-ACB1-4E63-AEA9-2714E18E8FBA}" name="Age_64" displayName="Age_64" ref="J30:J33" totalsRowShown="0" headerRowDxfId="1134" dataDxfId="1132" headerRowBorderDxfId="1133" tableBorderDxfId="1131" totalsRowBorderDxfId="1130">
  <autoFilter ref="J30:J33" xr:uid="{886D6E9F-D768-4DB8-8C93-52CE4AA5C029}"/>
  <tableColumns count="1">
    <tableColumn id="1" xr3:uid="{12F7AFF7-16B5-4411-A91B-46E3ECB75E29}" name="Age_64" dataDxfId="1129"/>
  </tableColumns>
  <tableStyleInfo name="TableStyleLight11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828A5E5-337F-4B38-BF5F-47910C0C0675}" name="Age_66" displayName="Age_66" ref="L30:L33" totalsRowShown="0" headerRowDxfId="1128" dataDxfId="1127" tableBorderDxfId="1126">
  <autoFilter ref="L30:L33" xr:uid="{CD59A80A-26FC-4C58-92DD-C456254EAEB5}"/>
  <tableColumns count="1">
    <tableColumn id="1" xr3:uid="{0620AFAD-1946-4FCE-8D06-35FC3F8BF7A9}" name="Age_66" dataDxfId="1125"/>
  </tableColumns>
  <tableStyleInfo name="TableStyleLight11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5AA65FB-A64B-4E8F-803F-C31F6439B58C}" name="Age_67" displayName="Age_67" ref="M30:M33" totalsRowShown="0" headerRowDxfId="1124" dataDxfId="1123" tableBorderDxfId="1122">
  <autoFilter ref="M30:M33" xr:uid="{D696DBDB-E0F7-4434-9D69-E1CF8935485B}"/>
  <tableColumns count="1">
    <tableColumn id="1" xr3:uid="{0AB5668E-AA56-4CAA-BE0F-03CF4E7FCACF}" name="Age_67" dataDxfId="1121"/>
  </tableColumns>
  <tableStyleInfo name="TableStyleLight11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2E1A236-73A3-4369-A537-FA36ACB92C18}" name="Age_65" displayName="Age_65" ref="K30:K33" totalsRowShown="0" headerRowDxfId="1120" dataDxfId="1119" tableBorderDxfId="1118">
  <autoFilter ref="K30:K33" xr:uid="{D6A7B940-54EE-4FA6-AEFE-04E5048E3859}"/>
  <tableColumns count="1">
    <tableColumn id="1" xr3:uid="{62C552EF-E344-4EC3-BAD2-2EF0E974694D}" name="Age_65" dataDxfId="1117"/>
  </tableColumns>
  <tableStyleInfo name="TableStyleLight11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E67E117-CD36-4420-8133-4D1DE9B8B55F}" name="Age_68" displayName="Age_68" ref="N30:N33" totalsRowShown="0" headerRowDxfId="1116" dataDxfId="1115" tableBorderDxfId="1114">
  <autoFilter ref="N30:N33" xr:uid="{D6838714-4EC6-4726-A0B5-2DC6D94BD7EB}"/>
  <tableColumns count="1">
    <tableColumn id="1" xr3:uid="{B607AE4C-BE05-4903-A391-692EAB6D59D7}" name="Age_68" dataDxfId="1113"/>
  </tableColumns>
  <tableStyleInfo name="TableStyleLight11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E0AB2AC5-AB21-4081-9183-326A2CBB889E}" name="Age_69" displayName="Age_69" ref="O30:O33" totalsRowShown="0" headerRowDxfId="1112" dataDxfId="1111" tableBorderDxfId="1110">
  <autoFilter ref="O30:O33" xr:uid="{7A11C077-3ADA-4B39-8FC5-656DAEF1D64D}"/>
  <tableColumns count="1">
    <tableColumn id="1" xr3:uid="{1B9EF72C-5E73-4B6C-8010-440173912F4B}" name="Age_69" dataDxfId="1109"/>
  </tableColumns>
  <tableStyleInfo name="TableStyleLight11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8DB4C60F-CA31-4DB4-AD08-4155FA9C58BE}" name="Age_70" displayName="Age_70" ref="P30:P33" totalsRowShown="0" headerRowDxfId="1108" dataDxfId="1107" tableBorderDxfId="1106">
  <autoFilter ref="P30:P33" xr:uid="{D092D5AB-8FA8-48FB-9622-3440D1D4FB4F}"/>
  <tableColumns count="1">
    <tableColumn id="1" xr3:uid="{27189681-9921-454F-AA2F-6ECE2D468E1D}" name="Age_70" dataDxfId="1105"/>
  </tableColumns>
  <tableStyleInfo name="TableStyleLight11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4E5395-D4FF-4D6B-8C78-8CBE4790713F}" name="Masters" displayName="Masters" ref="AA22:AA24" totalsRowShown="0" headerRowDxfId="1104" dataDxfId="1102" headerRowBorderDxfId="1103" tableBorderDxfId="1101" totalsRowBorderDxfId="1100">
  <autoFilter ref="AA22:AA24" xr:uid="{A3549954-6AC5-4512-B774-50823D7F72F8}"/>
  <tableColumns count="1">
    <tableColumn id="1" xr3:uid="{6C0BADA0-9AB0-406D-B2C7-1BAE36077FFA}" name="Masters" dataDxfId="1099"/>
  </tableColumns>
  <tableStyleInfo name="TableStyleLight11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FAB2C2A3-E799-4D6A-9F0F-441F534FB6F0}" name="Forms_FJ" displayName="Forms_FJ" ref="AG1:AG13" totalsRowShown="0" headerRowDxfId="1098" dataDxfId="1097">
  <autoFilter ref="AG1:AG13" xr:uid="{EB4FF08D-B1A9-47F8-BABC-1A3FBCE2F7B1}"/>
  <tableColumns count="1">
    <tableColumn id="1" xr3:uid="{83C73DC0-A9D0-42EE-901B-40E001DD4F9A}" name="Forms_FJ" dataDxfId="1096"/>
  </tableColumns>
  <tableStyleInfo name="TableStyleLight10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61DA571E-6C53-4D4D-A78D-842B70319391}" name="Forms_FC" displayName="Forms_FC" ref="AH1:AH13" totalsRowShown="0" headerRowDxfId="1095" dataDxfId="1094">
  <autoFilter ref="AH1:AH13" xr:uid="{19D31EDE-8A05-49D4-BAD7-037575529778}"/>
  <tableColumns count="1">
    <tableColumn id="1" xr3:uid="{61794D13-4D06-48B7-99BD-CC5E76897A3F}" name="Forms_FC" dataDxfId="1093"/>
  </tableColumns>
  <tableStyleInfo name="TableStyleLight10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11AA4E71-86DC-484D-8E47-E65C2D9DE5FA}" name="Forms_MK" displayName="Forms_MK" ref="AF16:AF27" totalsRowShown="0" headerRowDxfId="1092" dataDxfId="1091">
  <autoFilter ref="AF16:AF27" xr:uid="{11AC08AE-475F-49C0-94AA-AC3E1BB38041}"/>
  <tableColumns count="1">
    <tableColumn id="1" xr3:uid="{076E52C0-5E33-495D-895E-3574F43FC4F7}" name="Forms_MK" dataDxfId="1090"/>
  </tableColumns>
  <tableStyleInfo name="TableStyleLight10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F96A86-6FA4-46B4-899D-33C31BC963F6}" name="Forms_MJ" displayName="Forms_MJ" ref="AG16:AG28" totalsRowShown="0" headerRowDxfId="1089" dataDxfId="1088">
  <autoFilter ref="AG16:AG28" xr:uid="{51CA0B3B-428D-4C1A-AC4A-B61B59B94DD0}"/>
  <tableColumns count="1">
    <tableColumn id="1" xr3:uid="{71041E26-0E99-4B7D-BC51-2746987AA762}" name="Forms_MJ" dataDxfId="1087"/>
  </tableColumns>
  <tableStyleInfo name="TableStyleLight10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3828E8-D1B0-40DD-B297-003B18CEFFF5}" name="Forms_MC" displayName="Forms_MC" ref="AH16:AH28" totalsRowShown="0" headerRowDxfId="1086" dataDxfId="1085">
  <autoFilter ref="AH16:AH28" xr:uid="{54026BE9-DA7A-48B7-968F-4356F03DDE2F}"/>
  <tableColumns count="1">
    <tableColumn id="1" xr3:uid="{E3D4F35F-8526-4664-867F-18B932BAE65D}" name="Forms_MC" dataDxfId="1084"/>
  </tableColumns>
  <tableStyleInfo name="TableStyleLight10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EBC4636-7EA8-4409-AB83-24782BA231C5}" name="Forms_MA" displayName="Forms_MA" ref="AI16:AI28" totalsRowShown="0" headerRowDxfId="1083" dataDxfId="1082">
  <autoFilter ref="AI16:AI28" xr:uid="{35112D88-8B31-4698-AC79-EDDEDCD1E77B}"/>
  <tableColumns count="1">
    <tableColumn id="1" xr3:uid="{0B2EC44E-8966-4763-A211-6CFB76DD0642}" name="Forms_MA" dataDxfId="1081"/>
  </tableColumns>
  <tableStyleInfo name="TableStyleLight10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5D75F53-5787-4785-A268-A9FFCC2D5C84}" name="Forms_FA" displayName="Forms_FA" ref="AI1:AI13" totalsRowShown="0" headerRowDxfId="1080" dataDxfId="1079">
  <autoFilter ref="AI1:AI13" xr:uid="{8F814966-D31B-463F-B130-EA317043FEF1}"/>
  <tableColumns count="1">
    <tableColumn id="1" xr3:uid="{2832FBA9-3565-4DB4-B73A-2895127E04B9}" name="Forms_FA" dataDxfId="1078"/>
  </tableColumns>
  <tableStyleInfo name="TableStyleLight10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83E4589-B918-4B94-B566-88BB2982040C}" name="Forms_FV" displayName="Forms_FV" ref="AJ1:AJ13" totalsRowShown="0" headerRowDxfId="1077" dataDxfId="1076">
  <autoFilter ref="AJ1:AJ13" xr:uid="{23DBBC51-6424-47BA-8AFF-4B2537F523C0}"/>
  <tableColumns count="1">
    <tableColumn id="1" xr3:uid="{60B3849E-BB7A-4444-892C-9027563A358F}" name="Forms_FV" dataDxfId="1075"/>
  </tableColumns>
  <tableStyleInfo name="TableStyleLight10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A3523CF-4260-426D-B4ED-3943EFF15F62}" name="Forms_FM" displayName="Forms_FM" ref="AK1:AK13" totalsRowShown="0" headerRowDxfId="1074" dataDxfId="1073">
  <autoFilter ref="AK1:AK13" xr:uid="{C7726A6F-CC4A-4633-84A9-41BEB1E23A39}"/>
  <tableColumns count="1">
    <tableColumn id="1" xr3:uid="{4BAEEC68-CF6B-4D89-9471-31C389306050}" name="Forms_FM" dataDxfId="1072"/>
  </tableColumns>
  <tableStyleInfo name="TableStyleLight10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606DE6A-347B-4CCA-9BF4-0BE23F2E43C5}" name="Forms_MV" displayName="Forms_MV" ref="AJ16:AJ28" totalsRowShown="0" headerRowDxfId="1071" dataDxfId="1070">
  <autoFilter ref="AJ16:AJ28" xr:uid="{65D0E649-D4D6-444F-BDCF-9800DF90E840}"/>
  <tableColumns count="1">
    <tableColumn id="1" xr3:uid="{A011D577-22AE-4D74-846D-6ACE321162CD}" name="Forms_MV" dataDxfId="1069"/>
  </tableColumns>
  <tableStyleInfo name="TableStyleLight10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BB554100-0B36-40EA-A007-CDBA26B7D9A6}" name="Forms_MM" displayName="Forms_MM" ref="AK16:AK28" totalsRowShown="0" headerRowDxfId="1068" dataDxfId="1067">
  <autoFilter ref="AK16:AK28" xr:uid="{AEE8BFAF-6844-4E51-9BF6-64BDF967E373}"/>
  <tableColumns count="1">
    <tableColumn id="1" xr3:uid="{EF896CB6-5B9A-466D-BE06-94D58740B12D}" name="Forms_MM" dataDxfId="1066"/>
  </tableColumns>
  <tableStyleInfo name="TableStyleLight10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39CBC15F-97E9-41EB-93EE-D3F943DD4D67}" name="Tatami_FK" displayName="Tatami_FK" ref="AF33:AF41" totalsRowShown="0" headerRowDxfId="1065" dataDxfId="1064">
  <autoFilter ref="AF33:AF41" xr:uid="{B3FDA700-181B-4F80-8AF2-DCF86C69D123}"/>
  <tableColumns count="1">
    <tableColumn id="1" xr3:uid="{41EBAE47-8D2B-4E36-ACDA-412D4FDAF0D7}" name="Tatami_FK" dataDxfId="1063"/>
  </tableColumns>
  <tableStyleInfo name="TableStyleLight8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521DC296-B7B0-4D5C-98F3-21FB58BB8D46}" name="Tatami_FJ" displayName="Tatami_FJ" ref="AG33:AG44" totalsRowShown="0" headerRowDxfId="1062" dataDxfId="1061">
  <autoFilter ref="AG33:AG44" xr:uid="{C0DF17D0-8991-4529-92D5-3B1564AC62B6}"/>
  <tableColumns count="1">
    <tableColumn id="1" xr3:uid="{DD72398B-9B76-4057-A08D-FBC93665FAFC}" name="Tatami_FJ" dataDxfId="1060"/>
  </tableColumns>
  <tableStyleInfo name="TableStyleLight8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9FB03B9D-C73F-48C7-98AB-10799031F495}" name="Tatami_FC" displayName="Tatami_FC" ref="AH33:AH44" totalsRowShown="0" headerRowDxfId="1059" dataDxfId="1058">
  <autoFilter ref="AH33:AH44" xr:uid="{8F2F60DB-2383-46D1-8414-7BAE189DFC75}"/>
  <tableColumns count="1">
    <tableColumn id="1" xr3:uid="{CA1C2449-2935-43C9-863D-EDD0425B7F0A}" name="Tatami_FC" dataDxfId="1057"/>
  </tableColumns>
  <tableStyleInfo name="TableStyleLight8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05363FD-228A-41B6-A6C5-FBDB960031E1}" name="Tatami_FA" displayName="Tatami_FA" ref="AI33:AI44" totalsRowShown="0" headerRowDxfId="1056" dataDxfId="1055">
  <autoFilter ref="AI33:AI44" xr:uid="{7A28E895-B66B-4431-992F-2E38AD294B1D}"/>
  <tableColumns count="1">
    <tableColumn id="1" xr3:uid="{DCF8CD01-7AEB-4535-BB88-615DEA5A7757}" name="Tatami_FA" dataDxfId="1054"/>
  </tableColumns>
  <tableStyleInfo name="TableStyleLight8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C9452F6F-3FF9-463C-A779-2DFFC8E1B4C1}" name="Tatami_FV" displayName="Tatami_FV" ref="AJ33:AJ44" totalsRowShown="0" headerRowDxfId="1053" dataDxfId="1052">
  <autoFilter ref="AJ33:AJ44" xr:uid="{64B098B8-A25C-448C-B273-CCF8AF953ECD}"/>
  <tableColumns count="1">
    <tableColumn id="1" xr3:uid="{4B98C66C-FAC4-4113-92D0-E8A0AF98E7B5}" name="Tatami_FV" dataDxfId="1051"/>
  </tableColumns>
  <tableStyleInfo name="TableStyleLight8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78461919-12F3-4793-BA64-666E494FF861}" name="Tatami_FM" displayName="Tatami_FM" ref="AK33:AK44" totalsRowShown="0" headerRowDxfId="1050" dataDxfId="1049">
  <autoFilter ref="AK33:AK44" xr:uid="{270D5B42-E563-4157-864C-C8BA10D4E791}"/>
  <tableColumns count="1">
    <tableColumn id="1" xr3:uid="{F0BD6D91-7AE6-474E-9CC9-1A34B51A8CFD}" name="Tatami_FM" dataDxfId="1048"/>
  </tableColumns>
  <tableStyleInfo name="TableStyleLight8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5591E341-2D5E-469A-85ED-68948B1D6D5C}" name="Tatami_MK" displayName="Tatami_MK" ref="AF48:AF56" totalsRowShown="0" headerRowDxfId="1047" dataDxfId="1046">
  <autoFilter ref="AF48:AF56" xr:uid="{55A38CBF-DB66-4087-80BE-9C92647CD31E}"/>
  <tableColumns count="1">
    <tableColumn id="1" xr3:uid="{835B845D-3A27-4A69-81A7-1C2B42DA488D}" name="Tatami_MK" dataDxfId="1045"/>
  </tableColumns>
  <tableStyleInfo name="TableStyleLight8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8D02768B-883E-4CCF-9C76-DF26FC34315B}" name="Tatami_MJ" displayName="Tatami_MJ" ref="AG48:AG59" totalsRowShown="0" headerRowDxfId="1044" dataDxfId="1043">
  <autoFilter ref="AG48:AG59" xr:uid="{88461B5C-E7C1-40AE-9E0F-AB94CC1D5815}"/>
  <tableColumns count="1">
    <tableColumn id="1" xr3:uid="{EC3CDBC8-8C6B-471C-A857-DF7283FEC8C9}" name="Tatami_MJ" dataDxfId="1042"/>
  </tableColumns>
  <tableStyleInfo name="TableStyleLight8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12115C0F-A075-40DF-BECB-8109326B71B3}" name="Tatami_MC" displayName="Tatami_MC" ref="AH48:AH59" totalsRowShown="0" headerRowDxfId="1041" dataDxfId="1040">
  <autoFilter ref="AH48:AH59" xr:uid="{2CCE0379-6B22-4A5A-9690-3F7A0DF556A8}"/>
  <tableColumns count="1">
    <tableColumn id="1" xr3:uid="{8CCD2C66-72FB-40D9-9088-CE8325D47641}" name="Tatami_MC" dataDxfId="1039"/>
  </tableColumns>
  <tableStyleInfo name="TableStyleLight8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4ECC53B2-1E15-45A5-A965-54AECD4CB953}" name="Tatami_MA" displayName="Tatami_MA" ref="AI48:AI58" totalsRowShown="0" headerRowDxfId="1038" dataDxfId="1037">
  <autoFilter ref="AI48:AI58" xr:uid="{C1C03252-B888-4E13-B82B-8B45A2292369}"/>
  <tableColumns count="1">
    <tableColumn id="1" xr3:uid="{2028A24F-342B-4623-97EA-64A55D224B52}" name="Tatami_MA" dataDxfId="1036"/>
  </tableColumns>
  <tableStyleInfo name="TableStyleLight8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7DA0EF89-7BF1-49F0-BE54-9C9C4AE44C64}" name="Tatami_MV" displayName="Tatami_MV" ref="AJ48:AJ59" totalsRowShown="0" headerRowDxfId="1035" dataDxfId="1034">
  <autoFilter ref="AJ48:AJ59" xr:uid="{08DA56DC-016B-448E-8534-4DF9164DAD66}"/>
  <tableColumns count="1">
    <tableColumn id="1" xr3:uid="{9CCAF920-7B8A-4B29-A984-BA1313D9189D}" name="Tatami_MV" dataDxfId="1033"/>
  </tableColumns>
  <tableStyleInfo name="TableStyleLight8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722D8309-BDA9-4A9B-8AAD-AFC43005BA89}" name="Tatami_MM" displayName="Tatami_MM" ref="AK48:AK58" totalsRowShown="0" headerRowDxfId="1032" dataDxfId="1031">
  <autoFilter ref="AK48:AK58" xr:uid="{28E14B51-1EC7-4E9C-B346-B9243F040286}"/>
  <tableColumns count="1">
    <tableColumn id="1" xr3:uid="{213BF4CE-3CB5-4FBF-BA0A-C7221DEF838D}" name="Tatami_MM" dataDxfId="1030"/>
  </tableColumns>
  <tableStyleInfo name="TableStyleLight8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6F187170-DB89-43E4-9EB8-072DE41C38EA}" name="Ringsport_FJ" displayName="Ringsport_FJ" ref="AG64:AG65" totalsRowShown="0" headerRowDxfId="1029" dataDxfId="1028">
  <autoFilter ref="AG64:AG65" xr:uid="{1D387953-1A17-4668-9B9B-53B1BCD0139F}"/>
  <tableColumns count="1">
    <tableColumn id="1" xr3:uid="{B3669B73-9607-49E7-8A52-A9D8107C8E3C}" name="Ringsport_FJ" dataDxfId="1027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1084E66B-910F-4267-8982-9D09762CB789}" name="Ringsport_FC" displayName="Ringsport_FC" ref="AH64:AH69" totalsRowShown="0" headerRowDxfId="1026" dataDxfId="1025">
  <autoFilter ref="AH64:AH69" xr:uid="{0B6366A8-2267-4B3B-B863-99688B0D35A7}"/>
  <tableColumns count="1">
    <tableColumn id="1" xr3:uid="{A9B2C121-F7E5-4D1E-88EF-1B68E90843FB}" name="Ringsport_FC" dataDxfId="1024"/>
  </tableColumns>
  <tableStyleInfo name="TableStyleLight1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BE198C4-FAD5-4446-B133-0B5898469035}" name="Ringsport_FA" displayName="Ringsport_FA" ref="AI64:AI69" totalsRowShown="0" headerRowDxfId="1023" dataDxfId="1022">
  <autoFilter ref="AI64:AI69" xr:uid="{BBA8EC5E-5E3D-4733-BB00-75AB5ECFE7D5}"/>
  <tableColumns count="1">
    <tableColumn id="1" xr3:uid="{19DDCFBB-BD50-4390-A93E-A12303DDBE34}" name="Ringsport_FA" dataDxfId="1021"/>
  </tableColumns>
  <tableStyleInfo name="TableStyleLight1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4CAA6595-DF67-4CA7-A87B-D7EDBF92B05E}" name="Ringsport_FV" displayName="Ringsport_FV" ref="AJ64:AJ69" totalsRowShown="0" headerRowDxfId="1020" dataDxfId="1019">
  <autoFilter ref="AJ64:AJ69" xr:uid="{6F079FA5-5C33-4230-977F-74A4533E200F}"/>
  <tableColumns count="1">
    <tableColumn id="1" xr3:uid="{DE59A35D-0FA9-4F45-AFEB-47F41B5FF83E}" name="Ringsport_FV" dataDxfId="1018"/>
  </tableColumns>
  <tableStyleInfo name="TableStyleLight1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D79DAE4D-1816-4B6F-9F31-2C5FBFEB6EB2}" name="Ringsport_FM" displayName="Ringsport_FM" ref="AK64:AK69" totalsRowShown="0" headerRowDxfId="1017" dataDxfId="1016">
  <autoFilter ref="AK64:AK69" xr:uid="{9B265C93-E6C0-4050-9C72-766F6E8DEAC1}"/>
  <tableColumns count="1">
    <tableColumn id="1" xr3:uid="{C447716B-465B-44DE-ADBC-855D481766B7}" name="Ringsport_FM" dataDxfId="1015"/>
  </tableColumns>
  <tableStyleInfo name="TableStyleLight1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CA646E2-93FD-4490-B5C5-B9A818BE02EE}" name="Ringsport_MJ" displayName="Ringsport_MJ" ref="AG73:AG75" totalsRowShown="0" headerRowDxfId="1014" dataDxfId="1013">
  <autoFilter ref="AG73:AG75" xr:uid="{7F4A6FF4-47DC-4709-9C21-C28B1D748DA5}"/>
  <tableColumns count="1">
    <tableColumn id="1" xr3:uid="{8B438F0A-918B-4228-A0E7-F6506813A7E6}" name="Ringsport_" dataDxfId="1012"/>
  </tableColumns>
  <tableStyleInfo name="TableStyleLight1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1A3E7D8C-A6CF-401C-9C9C-CE4BB07E54D6}" name="Ringsport_MC" displayName="Ringsport_MC" ref="AH72:AH77" totalsRowShown="0" headerRowDxfId="1011" dataDxfId="1010">
  <autoFilter ref="AH72:AH77" xr:uid="{C2D7D9CB-3A2C-4FC3-BCBD-590670FAFA51}"/>
  <tableColumns count="1">
    <tableColumn id="1" xr3:uid="{48330091-0A82-4818-8051-5803429A0B23}" name="Ringsport_MC" dataDxfId="1009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ED058DC-407C-4CDE-8E84-C373E64F46AF}" name="Ringsport_MA" displayName="Ringsport_MA" ref="AI72:AI77" totalsRowShown="0" headerRowDxfId="1008" dataDxfId="1007">
  <autoFilter ref="AI72:AI77" xr:uid="{292C3EB7-286C-4D32-8D67-02CF32F246E6}"/>
  <tableColumns count="1">
    <tableColumn id="1" xr3:uid="{B1128EEA-301D-4E80-81C4-559E1DFC2AB4}" name="Ringsport_MA" dataDxfId="1006"/>
  </tableColumns>
  <tableStyleInfo name="TableStyleLight1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AB272B2-FAC9-4434-B139-044B6EA78346}" name="Ringsport_MV" displayName="Ringsport_MV" ref="AJ72:AJ77" totalsRowShown="0" headerRowDxfId="1005" dataDxfId="1004">
  <autoFilter ref="AJ72:AJ77" xr:uid="{3B8A8119-614F-4BC2-8A4D-05C2D65FCC0A}"/>
  <tableColumns count="1">
    <tableColumn id="1" xr3:uid="{0F25982A-60C9-4A0D-BFE4-A24174D83FF3}" name="Ringsport_MV" dataDxfId="1003"/>
  </tableColumns>
  <tableStyleInfo name="TableStyleLight1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67EF12DD-704D-44D9-A972-6D9F38BD1C9E}" name="Ringsport_MM" displayName="Ringsport_MM" ref="AK72:AK77" totalsRowShown="0" headerRowDxfId="1002" dataDxfId="1001">
  <autoFilter ref="AK72:AK77" xr:uid="{22FC3C32-44C4-42E7-9B42-06598424F214}"/>
  <tableColumns count="1">
    <tableColumn id="1" xr3:uid="{8962C8DE-F27B-44F9-9312-6466A6E3AB21}" name="Ringsport_MM" dataDxfId="1000"/>
  </tableColumns>
  <tableStyleInfo name="TableStyleLight1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79FEA575-50DE-4B81-9EEF-BFCF701216A9}" name="Forms_FK" displayName="Forms_FK" ref="AF1:AF12" totalsRowShown="0" headerRowDxfId="999" dataDxfId="998">
  <autoFilter ref="AF1:AF12" xr:uid="{6D545A7B-9564-40B0-8DE1-70B213C4955F}"/>
  <tableColumns count="1">
    <tableColumn id="1" xr3:uid="{C8C2C00E-B868-4798-925E-71DB63A3174F}" name="Forms_FK" dataDxfId="997"/>
  </tableColumns>
  <tableStyleInfo name="TableStyleLight10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1650435E-AC89-4C83-BDF4-9A9CEC1A8EF9}" name="Hardstyle" displayName="Hardstyle" ref="AM1:AM3" totalsRowShown="0" headerRowDxfId="996" dataDxfId="995" tableBorderDxfId="994">
  <autoFilter ref="AM1:AM3" xr:uid="{BACD1373-9E3B-4040-A29C-867EBDC2B451}"/>
  <tableColumns count="1">
    <tableColumn id="1" xr3:uid="{05C0430C-6484-461A-8FFB-FB24F75F9199}" name="Hardstyle" dataDxfId="993"/>
  </tableColumns>
  <tableStyleInfo name="TableStyleMedium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B9AC1FE6-89A6-4890-BE35-200BEC680E01}" name="Karate_Kata" displayName="Karate_Kata" ref="AN1:AN3" totalsRowShown="0" headerRowDxfId="992" dataDxfId="991" tableBorderDxfId="990">
  <autoFilter ref="AN1:AN3" xr:uid="{E1CD39C3-5D2A-41E2-9043-AC81677077D6}"/>
  <tableColumns count="1">
    <tableColumn id="1" xr3:uid="{7683BA6D-864F-45CE-A1A9-04E19158028A}" name="Karate_Kata" dataDxfId="989"/>
  </tableColumns>
  <tableStyleInfo name="TableStyleMedium3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B23BA9CD-7ADD-48D7-9C4C-C160E738F268}" name="Softstyle" displayName="Softstyle" ref="AO1:AO3" totalsRowShown="0" headerRowDxfId="988" dataDxfId="987" tableBorderDxfId="986">
  <autoFilter ref="AO1:AO3" xr:uid="{1A5C23C2-B617-47B9-A92F-3775819CB757}"/>
  <tableColumns count="1">
    <tableColumn id="1" xr3:uid="{DA2B1EC9-3C85-4389-8B5F-BBC5401B9D86}" name="Softstyle" dataDxfId="985"/>
  </tableColumns>
  <tableStyleInfo name="TableStyleMedium3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C39E7296-9493-422C-B1AC-B99597D92DDB}" name="Taekwondo.Koreanstyle" displayName="Taekwondo.Koreanstyle" ref="AP1:AP3" totalsRowShown="0" headerRowDxfId="984" dataDxfId="983" tableBorderDxfId="982">
  <autoFilter ref="AP1:AP3" xr:uid="{93B82942-296A-45F7-872F-08554F29695B}"/>
  <tableColumns count="1">
    <tableColumn id="1" xr3:uid="{054584B6-303F-4584-8790-6D05756DE5D7}" name="Taekwondo.Koreanstyle" dataDxfId="981"/>
  </tableColumns>
  <tableStyleInfo name="TableStyleMedium3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FE1CF415-348C-4E43-AC7C-582678109581}" name="Non_Trad._Creative_Style" displayName="Non_Trad._Creative_Style" ref="AQ1:AQ3" totalsRowShown="0" headerRowDxfId="980" dataDxfId="979" tableBorderDxfId="978">
  <autoFilter ref="AQ1:AQ3" xr:uid="{FC0F2470-9C67-4282-B187-7A8DC4D4F2D9}"/>
  <tableColumns count="1">
    <tableColumn id="1" xr3:uid="{D7ED919A-98E5-49B7-90CB-18418173D861}" name="Non_Trad._Creative Style" dataDxfId="977"/>
  </tableColumns>
  <tableStyleInfo name="TableStyleMedium3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94ADD258-23CF-4791-94D9-74131B18C3BE}" name="Non_Trad.Weapons" displayName="Non_Trad.Weapons" ref="AM7:AM8" totalsRowShown="0" headerRowDxfId="976" dataDxfId="975" tableBorderDxfId="974">
  <autoFilter ref="AM7:AM8" xr:uid="{72D9083B-4BB3-47FD-833B-2E760A80B89A}"/>
  <tableColumns count="1">
    <tableColumn id="1" xr3:uid="{70AC2B41-D3D7-4726-9B35-8FCE98B9FAA8}" name="Non_Trad.Weapons" dataDxfId="973"/>
  </tableColumns>
  <tableStyleInfo name="TableStyleMedium3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5E267B48-56D7-4B9F-BB85-6B2EBFD2C236}" name="Trad.Chinese.Weapons" displayName="Trad.Chinese.Weapons" ref="AN7:AN8" totalsRowShown="0" headerRowDxfId="972" dataDxfId="971" tableBorderDxfId="970">
  <autoFilter ref="AN7:AN8" xr:uid="{43728B80-552F-492A-B23E-E0BF629939FE}"/>
  <tableColumns count="1">
    <tableColumn id="1" xr3:uid="{2B3094A4-2146-402D-BB13-BEC84F640442}" name="Trad.Chinese.Weapons" dataDxfId="969"/>
  </tableColumns>
  <tableStyleInfo name="TableStyleMedium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B0D7AB62-0687-440A-8F94-0E8B8B17DC4F}" name="Trad.Japan.Weapons" displayName="Trad.Japan.Weapons" ref="AO7:AO8" totalsRowShown="0" headerRowDxfId="968" dataDxfId="967" tableBorderDxfId="966">
  <autoFilter ref="AO7:AO8" xr:uid="{092B2055-5D0B-4D48-AAFD-ADA0BEB9B0D5}"/>
  <tableColumns count="1">
    <tableColumn id="1" xr3:uid="{962A1DE0-36F2-4F20-9046-AB763E65A8BB}" name="Trad.Japan.Weapons" dataDxfId="965"/>
  </tableColumns>
  <tableStyleInfo name="TableStyleMedium3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96052512-7287-4B5A-A322-A28674CE7D7D}" name="Freestyle_Music" displayName="Freestyle_Music" ref="AP7:AP8" totalsRowShown="0" headerRowDxfId="964" dataDxfId="963" tableBorderDxfId="962">
  <autoFilter ref="AP7:AP8" xr:uid="{8AA3E3B4-7393-4670-B05D-2FE190F06D73}"/>
  <tableColumns count="1">
    <tableColumn id="1" xr3:uid="{17499C7F-B92F-403F-A97A-F43A293D457D}" name="Freestyle_Music" dataDxfId="961"/>
  </tableColumns>
  <tableStyleInfo name="TableStyleMedium3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74A90D92-2442-4F32-A4DB-829101E6CA68}" name="Inclusion" displayName="Inclusion" ref="AQ7:AQ8" totalsRowShown="0" headerRowDxfId="960" dataDxfId="959" tableBorderDxfId="958">
  <autoFilter ref="AQ7:AQ8" xr:uid="{C08999D2-2A80-4EE1-BD7E-6502C9165C71}"/>
  <tableColumns count="1">
    <tableColumn id="1" xr3:uid="{4B6C8288-0F8C-4240-B8EE-111736B0DD09}" name="Inclusion" dataDxfId="957"/>
  </tableColumns>
  <tableStyleInfo name="TableStyleMedium3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B0846B86-CDF1-4EDB-919E-8E8984DE724C}" name="Breaking_MY" displayName="Breaking_MY" ref="AM12:AM13" totalsRowShown="0" headerRowDxfId="956" dataDxfId="955">
  <autoFilter ref="AM12:AM13" xr:uid="{DE44C1E6-BDEA-4821-AF7E-D338FF71D888}"/>
  <tableColumns count="1">
    <tableColumn id="1" xr3:uid="{114260FE-69F0-490C-BDF4-B5C668840EEC}" name="Breaking_MY" dataDxfId="954"/>
  </tableColumns>
  <tableStyleInfo name="TableStyleMedium3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FC1A97B9-A3FC-45D0-931F-7DCC21E25B3D}" name="Breaking_MS" displayName="Breaking_MS" ref="AN12:AN13" totalsRowShown="0" headerRowDxfId="953" dataDxfId="952">
  <autoFilter ref="AN12:AN13" xr:uid="{0D0AC9ED-FBBD-4852-9266-349663A76B70}"/>
  <tableColumns count="1">
    <tableColumn id="1" xr3:uid="{B5E1D32F-A37E-4C05-B651-BF172C5D8DE4}" name="Breaking_MS" dataDxfId="951"/>
  </tableColumns>
  <tableStyleInfo name="TableStyleMedium3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DE909139-566E-4681-A85C-5713D1E98FFC}" name="Breaking_FS" displayName="Breaking_FS" ref="AO12:AO13" totalsRowShown="0" headerRowDxfId="950" dataDxfId="949">
  <autoFilter ref="AO12:AO13" xr:uid="{5833A36E-288E-43E9-981D-3161348A0212}"/>
  <tableColumns count="1">
    <tableColumn id="1" xr3:uid="{CCB85C1A-BC7A-4957-AECE-5E196F252F2F}" name="Breaking_FS" dataDxfId="948"/>
  </tableColumns>
  <tableStyleInfo name="TableStyleMedium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723D786D-B830-4BA5-88BD-A8A7B9EF3B28}" name="Breaking_FY" displayName="Breaking_FY" ref="AP12:AP13" totalsRowShown="0" headerRowDxfId="947" dataDxfId="946">
  <autoFilter ref="AP12:AP13" xr:uid="{D4C529E8-E725-4CB6-A76A-05C3AAD7B537}"/>
  <tableColumns count="1">
    <tableColumn id="1" xr3:uid="{FA72BA21-6B10-43A2-A1BF-F74474C60DAE}" name="Breaking_FY" dataDxfId="945"/>
  </tableColumns>
  <tableStyleInfo name="TableStyleMedium3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24A95AB5-D379-4812-9B0C-16B9DFCBBF65}" name="Pointfighting_FK" displayName="Pointfighting_FK" ref="AM17:AM24" totalsRowShown="0" headerRowDxfId="944" dataDxfId="943" tableBorderDxfId="942">
  <autoFilter ref="AM17:AM24" xr:uid="{9A9BD01E-2B5E-409F-B4F4-10BDC88E550D}"/>
  <tableColumns count="1">
    <tableColumn id="1" xr3:uid="{48D17DF3-6401-48C0-BA45-7D9B27C34488}" name="Pointfighting_FK" dataDxfId="941"/>
  </tableColumns>
  <tableStyleInfo name="TableStyleLight8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97EE50A1-F9C6-41B9-94EA-D085797B5832}" name="Lightcontact_FK" displayName="Lightcontact_FK" ref="AN17:AN24" totalsRowShown="0" headerRowDxfId="940" dataDxfId="939" tableBorderDxfId="938">
  <autoFilter ref="AN17:AN24" xr:uid="{8D5CDB2A-AEBD-4B4B-BF97-4B7DB0433DA1}"/>
  <tableColumns count="1">
    <tableColumn id="1" xr3:uid="{2C2C3CB9-4C9B-4F9D-B202-3CBD5F3F714D}" name="Lightcontact_FK" dataDxfId="937"/>
  </tableColumns>
  <tableStyleInfo name="TableStyleLight8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A5B6E78D-F9C2-4920-91A6-03BFE3F1CE49}" name="Pointfighting_FJ" displayName="Pointfighting_FJ" ref="AM28:AM35" totalsRowShown="0" headerRowDxfId="936" dataDxfId="935">
  <autoFilter ref="AM28:AM35" xr:uid="{336CF287-B1D8-4F67-8173-BBF9E612AB63}"/>
  <tableColumns count="1">
    <tableColumn id="1" xr3:uid="{ABEBA97E-898C-4668-8D10-A4E3EC6650B9}" name="Pointfighting_FJ" dataDxfId="934"/>
  </tableColumns>
  <tableStyleInfo name="TableStyleMedium1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C2D69657-3CE7-4C38-B467-F7AB56792CFE}" name="Pointfighting_FC" displayName="Pointfighting_FC" ref="AM39:AM46" totalsRowShown="0" headerRowDxfId="933" dataDxfId="932">
  <autoFilter ref="AM39:AM46" xr:uid="{C7D2F673-8801-4587-9460-F1F5EBEF8C1E}"/>
  <tableColumns count="1">
    <tableColumn id="1" xr3:uid="{574A8A59-B810-4E1D-81DA-3D7838CD624E}" name="Pointfighting_FC" dataDxfId="931"/>
  </tableColumns>
  <tableStyleInfo name="TableStyleMedium1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8FEA445C-619D-44DA-A46D-23A29CB257C7}" name="Pointfighting_FA" displayName="Pointfighting_FA" ref="AM52:AM58" totalsRowShown="0" headerRowDxfId="930" dataDxfId="929">
  <autoFilter ref="AM52:AM58" xr:uid="{38002BEB-3918-44DA-BB71-5EF8E2EC3AF8}"/>
  <tableColumns count="1">
    <tableColumn id="1" xr3:uid="{F8B1BBAC-2E2A-4889-822A-B8EE6C0E32E7}" name="Pointfighting_FA" dataDxfId="928"/>
  </tableColumns>
  <tableStyleInfo name="TableStyleMedium1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F2D14E1E-21C1-455C-BA45-E582D3D44A25}" name="Pointfighting_FV" displayName="Pointfighting_FV" ref="AM63:AM66" totalsRowShown="0" headerRowDxfId="927" dataDxfId="926">
  <autoFilter ref="AM63:AM66" xr:uid="{AD3C88A3-EE6C-40FD-B3FD-85CDAE713729}"/>
  <tableColumns count="1">
    <tableColumn id="1" xr3:uid="{F7B7BEF2-5ED5-481A-BC3B-681D48CA4932}" name="Pointfighting_FV" dataDxfId="925"/>
  </tableColumns>
  <tableStyleInfo name="TableStyleMedium1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D9228605-6D53-4141-9650-1491508B76C2}" name="Pointfighting_FM" displayName="Pointfighting_FM" ref="AM69:AM72" totalsRowShown="0" headerRowDxfId="924" dataDxfId="923">
  <autoFilter ref="AM69:AM72" xr:uid="{93AA3931-69F0-4C81-B92E-0B4BF51FF529}"/>
  <tableColumns count="1">
    <tableColumn id="1" xr3:uid="{46CA852F-E28B-4CAB-A415-AEA107DCC89C}" name="Pointfighting_FM" dataDxfId="922"/>
  </tableColumns>
  <tableStyleInfo name="TableStyleMedium1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28F3832A-46E6-4627-B2F8-FEFC7F72EA13}" name="Lightcontact_FJ" displayName="Lightcontact_FJ" ref="AN28:AN35" totalsRowShown="0" headerRowDxfId="921" dataDxfId="920">
  <autoFilter ref="AN28:AN35" xr:uid="{0BAF474D-A3E4-4082-89A4-747418D64C05}"/>
  <tableColumns count="1">
    <tableColumn id="1" xr3:uid="{D347D392-9CE2-4EE4-8DDA-1F4E0BB0E79F}" name="Lightcontact_FJ" dataDxfId="919"/>
  </tableColumns>
  <tableStyleInfo name="TableStyleMedium1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F6BE0A8-1E1E-48CD-8ED9-2AF38A7213D1}" name="Lightcontact_FC" displayName="Lightcontact_FC" ref="AN39:AN46" totalsRowShown="0" headerRowDxfId="918" dataDxfId="917">
  <autoFilter ref="AN39:AN46" xr:uid="{5D17B9D5-D72A-41D2-B318-8EB976CF4C2D}"/>
  <tableColumns count="1">
    <tableColumn id="1" xr3:uid="{2E3F1EAC-9C44-47C3-9570-5B646A35E8E6}" name="Lightcontact_FC" dataDxfId="916"/>
  </tableColumns>
  <tableStyleInfo name="TableStyleMedium1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A9244B0F-0007-4B07-BB63-4EBF5B3A4F0E}" name="Lightcontact_FA" displayName="Lightcontact_FA" ref="AN52:AN58" totalsRowShown="0" headerRowDxfId="915" dataDxfId="914">
  <autoFilter ref="AN52:AN58" xr:uid="{9D77EE22-460C-4D67-9E6C-5053C2AD69D6}"/>
  <tableColumns count="1">
    <tableColumn id="1" xr3:uid="{D3153EF7-2B46-41F6-9EE5-7E89A8C57521}" name="Lightcontact_FA" dataDxfId="913"/>
  </tableColumns>
  <tableStyleInfo name="TableStyleMedium1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293693DB-E4F2-4C1F-9D53-C2D60A628D1A}" name="Lightcontact_FV" displayName="Lightcontact_FV" ref="AN63:AN66" totalsRowShown="0" headerRowDxfId="912" dataDxfId="911">
  <autoFilter ref="AN63:AN66" xr:uid="{03AA1067-0B29-4DB4-BD49-17486B05A0AD}"/>
  <tableColumns count="1">
    <tableColumn id="1" xr3:uid="{6074A085-6102-4D57-86DF-E0209E3E541D}" name="Lightcontact_FV" dataDxfId="910"/>
  </tableColumns>
  <tableStyleInfo name="TableStyleMedium1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D561533-F5D6-477A-B36F-F3C7C18BDBEF}" name="Lightcontact_FM" displayName="Lightcontact_FM" ref="AN69:AN72" totalsRowShown="0" headerRowDxfId="909" dataDxfId="908">
  <autoFilter ref="AN69:AN72" xr:uid="{C46CE07F-3FB3-4990-969A-4583ABF0C166}"/>
  <tableColumns count="1">
    <tableColumn id="1" xr3:uid="{27E64BAD-CEB1-44D5-9861-CF7ED0206835}" name="Lightcontact_FM" dataDxfId="907"/>
  </tableColumns>
  <tableStyleInfo name="TableStyleLight8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6FA92135-94FF-4C23-A8A8-461D91F63A37}" name="Kicklight_FJ" displayName="Kicklight_FJ" ref="AO28:AO35" totalsRowShown="0" headerRowDxfId="906" dataDxfId="905">
  <autoFilter ref="AO28:AO35" xr:uid="{20981D6C-4310-41E4-857D-BE3E26A80727}"/>
  <tableColumns count="1">
    <tableColumn id="1" xr3:uid="{BD7CF8CF-5BFA-4AC2-8D81-4D6A3D9F3901}" name="Kicklight_FJ" dataDxfId="904"/>
  </tableColumns>
  <tableStyleInfo name="TableStyleMedium1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07DD054-F76D-421A-B4A3-93A4AEEB8555}" name="Kicklight_FC" displayName="Kicklight_FC" ref="AO39:AO46" totalsRowShown="0" headerRowDxfId="903" dataDxfId="902">
  <autoFilter ref="AO39:AO46" xr:uid="{36D41550-7CBF-477D-9466-964D6B827813}"/>
  <tableColumns count="1">
    <tableColumn id="1" xr3:uid="{1C8F7EB7-7598-4B19-A650-05A4C9831B1D}" name="Kicklight_FC" dataDxfId="901"/>
  </tableColumns>
  <tableStyleInfo name="TableStyleMedium1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614FEEDB-5537-4409-8F91-6538A9452441}" name="Kicklight_FA" displayName="Kicklight_FA" ref="AO52:AO58" totalsRowShown="0" headerRowDxfId="900" dataDxfId="899">
  <autoFilter ref="AO52:AO58" xr:uid="{3154ADF4-5A05-4830-9778-57C6AF7DB43C}"/>
  <tableColumns count="1">
    <tableColumn id="1" xr3:uid="{C581F94D-71C1-4D9A-AEC1-EA233F077742}" name="Kicklight_FA" dataDxfId="898"/>
  </tableColumns>
  <tableStyleInfo name="TableStyleMedium1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E621ED48-EFB4-4A60-8AE1-89505BB56124}" name="Kicklight_FV" displayName="Kicklight_FV" ref="AO63:AO66" totalsRowShown="0" headerRowDxfId="897" dataDxfId="896">
  <autoFilter ref="AO63:AO66" xr:uid="{8E6FC561-1BB6-43A9-BB23-63255DB62168}"/>
  <tableColumns count="1">
    <tableColumn id="1" xr3:uid="{ABA9AA8C-CAB6-4EBE-97D8-9CFE66EF1D12}" name="Kicklight_FV" dataDxfId="895"/>
  </tableColumns>
  <tableStyleInfo name="TableStyleLight8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B0000A8C-323F-479D-BE96-AE0A85848ED3}" name="Kicklight_FM" displayName="Kicklight_FM" ref="AO69:AO72" totalsRowShown="0" headerRowDxfId="894" dataDxfId="893">
  <autoFilter ref="AO69:AO72" xr:uid="{1A3287B1-CDC2-4D78-B856-DE3F7FEEC5AC}"/>
  <tableColumns count="1">
    <tableColumn id="1" xr3:uid="{5254D351-63CB-4E36-90DF-4EAEF148F619}" name="Kicklight_FM" dataDxfId="892"/>
  </tableColumns>
  <tableStyleInfo name="TableStyleMedium1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ABE17656-91FC-47C0-9A0D-79F00813CF4D}" name="Karate_Kumite_FK" displayName="Karate_Kumite_FK" ref="AP17:AP24" totalsRowShown="0" headerRowDxfId="891" dataDxfId="890">
  <autoFilter ref="AP17:AP24" xr:uid="{90559DD1-002D-4D56-B948-2013C41C41EB}"/>
  <tableColumns count="1">
    <tableColumn id="1" xr3:uid="{3C000AE7-C137-4D53-9711-DF601926D6F3}" name="Karate_Kumite_FK" dataDxfId="889"/>
  </tableColumns>
  <tableStyleInfo name="TableStyleMedium1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540070B1-4B28-4144-8A1A-423FD0E5309A}" name="Karate_Kumite_FJ" displayName="Karate_Kumite_FJ" ref="AP28:AP35" totalsRowShown="0" headerRowDxfId="888" dataDxfId="887">
  <autoFilter ref="AP28:AP35" xr:uid="{F419B147-8FA9-470B-BCBF-99BDD2DE5AA2}"/>
  <tableColumns count="1">
    <tableColumn id="1" xr3:uid="{040FB959-3469-442C-BE89-F86349F445C2}" name="Karate_Kumite_FJ" dataDxfId="886"/>
  </tableColumns>
  <tableStyleInfo name="TableStyleMedium1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F4524D38-5FDE-4B32-AB94-F616B9E78C8A}" name="Karate_Kumite_FC" displayName="Karate_Kumite_FC" ref="AP39:AP46" totalsRowShown="0" headerRowDxfId="885" dataDxfId="884">
  <autoFilter ref="AP39:AP46" xr:uid="{353CEE4F-638E-4946-B851-DCAB6C632503}"/>
  <tableColumns count="1">
    <tableColumn id="1" xr3:uid="{D3E6EAA3-7FD7-484C-B0CF-5424A2960873}" name="Karate_Kumite_FC" dataDxfId="883"/>
  </tableColumns>
  <tableStyleInfo name="TableStyleMedium1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C3A560DA-869E-4AEB-8436-C9A16C38FC07}" name="Karate_Kumite_FA" displayName="Karate_Kumite_FA" ref="AP52:AP58" totalsRowShown="0" headerRowDxfId="882" dataDxfId="881">
  <autoFilter ref="AP52:AP58" xr:uid="{A852659D-9694-4FD3-B165-48B80A32F46E}"/>
  <tableColumns count="1">
    <tableColumn id="1" xr3:uid="{4AB85415-5A09-4CCA-9A25-435052E523E9}" name="Karate_Kumite_FA" dataDxfId="880"/>
  </tableColumns>
  <tableStyleInfo name="TableStyleMedium1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2C12940-793F-40DE-96F3-49D7C5A495F3}" name="Karate_Kumite_FV" displayName="Karate_Kumite_FV" ref="AP63:AP66" totalsRowShown="0" headerRowDxfId="879" dataDxfId="878">
  <autoFilter ref="AP63:AP66" xr:uid="{993CED92-6D84-4413-A043-03C3D6FBCC30}"/>
  <tableColumns count="1">
    <tableColumn id="1" xr3:uid="{0C42DB12-008D-4664-862B-136F74F5829F}" name="Karate_Kumite_FV" dataDxfId="877"/>
  </tableColumns>
  <tableStyleInfo name="TableStyleMedium1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34736BBF-FF63-4FE4-968B-1278903B132D}" name="Karate_Kumite_FM" displayName="Karate_Kumite_FM" ref="AP69:AP72" totalsRowShown="0" headerRowDxfId="876" dataDxfId="875">
  <autoFilter ref="AP69:AP72" xr:uid="{7B2D1700-AB73-44ED-9935-843B642EF78C}"/>
  <tableColumns count="1">
    <tableColumn id="1" xr3:uid="{579ADF21-F97F-48D8-800F-A0B8CA6652B3}" name="Karate_Kumite_FM" dataDxfId="874"/>
  </tableColumns>
  <tableStyleInfo name="TableStyleMedium1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21E4AB2-8827-4592-9640-5A10F26AEEA5}" name="Kicklight_FK" displayName="Kicklight_FK" ref="AO17:AO24" totalsRowShown="0" headerRowDxfId="873" dataDxfId="872">
  <autoFilter ref="AO17:AO24" xr:uid="{01AA7738-DAF4-4CAE-B74F-065055CDC9CB}"/>
  <tableColumns count="1">
    <tableColumn id="1" xr3:uid="{700DA27A-A93D-4E6B-AB66-19120387C35B}" name="Kicklight_FK" dataDxfId="871"/>
  </tableColumns>
  <tableStyleInfo name="TableStyleMedium1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3CC1CDED-DDEB-4F37-B474-F850B19713DB}" name="Grappling_FJ" displayName="Grappling_FJ" ref="AQ28:AQ35" totalsRowShown="0" headerRowDxfId="870" dataDxfId="869">
  <autoFilter ref="AQ28:AQ35" xr:uid="{A9EAA37D-4A1E-4F98-B5F6-E64CED1DB556}"/>
  <tableColumns count="1">
    <tableColumn id="1" xr3:uid="{3388FA67-2934-4F86-ADF1-1D738C076BFC}" name="Grappling_FJ" dataDxfId="868"/>
  </tableColumns>
  <tableStyleInfo name="TableStyleMedium1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1271240-EA48-4D53-A3A2-89D7A613CC4C}" name="Grappling_FC" displayName="Grappling_FC" ref="AQ39:AQ46" totalsRowShown="0" headerRowDxfId="867" dataDxfId="866">
  <autoFilter ref="AQ39:AQ46" xr:uid="{CFE26D9D-F3A0-43D5-8CB1-4809917EDEEF}"/>
  <tableColumns count="1">
    <tableColumn id="1" xr3:uid="{F8043D00-1753-4973-80AC-797FEDB713C9}" name="Grappling_FC" dataDxfId="865"/>
  </tableColumns>
  <tableStyleInfo name="TableStyleMedium1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ACBAFB6-639C-4D89-B049-3AF06D8DCCB8}" name="Grappling_FA" displayName="Grappling_FA" ref="AQ52:AQ58" totalsRowShown="0" headerRowDxfId="864" dataDxfId="863">
  <autoFilter ref="AQ52:AQ58" xr:uid="{44B7DACA-036F-4CF6-8A41-3D8F61A9E1CD}"/>
  <tableColumns count="1">
    <tableColumn id="1" xr3:uid="{94A3FEE4-0129-4AD8-B1C8-DC3A10F335A2}" name="Grappling_FA" dataDxfId="862"/>
  </tableColumns>
  <tableStyleInfo name="TableStyleMedium1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AAE56FF2-0724-4A30-B3BD-9720C463D9B0}" name="Grappling_FV" displayName="Grappling_FV" ref="AQ63:AQ66" totalsRowShown="0" headerRowDxfId="861" dataDxfId="860">
  <autoFilter ref="AQ63:AQ66" xr:uid="{89F3C472-B2E2-4E7C-8F95-716CBC3AEF16}"/>
  <tableColumns count="1">
    <tableColumn id="1" xr3:uid="{52635AEB-CCEF-454D-954D-F0334C4B7817}" name="Grappling_FV" dataDxfId="859"/>
  </tableColumns>
  <tableStyleInfo name="TableStyleMedium1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D8D6D0E0-0916-49BC-8393-3DD71E03D60E}" name="Grappling_FM" displayName="Grappling_FM" ref="AQ69:AQ72" totalsRowShown="0" headerRowDxfId="858" dataDxfId="857">
  <autoFilter ref="AQ69:AQ72" xr:uid="{5EDD3750-AE04-4AA0-8BDE-982F4E12DCBF}"/>
  <tableColumns count="1">
    <tableColumn id="1" xr3:uid="{B351CB14-118D-4761-9E4D-F700F7D42B7A}" name="Grappling_FM" dataDxfId="856"/>
  </tableColumns>
  <tableStyleInfo name="TableStyleMedium1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EF95FF42-8BAA-4C53-BDCC-21F0DF0F832C}" name="Selfdefense_Real_K" displayName="Selfdefense_Real_K" ref="AR17:AR18" totalsRowShown="0" headerRowDxfId="855" dataDxfId="854">
  <autoFilter ref="AR17:AR18" xr:uid="{9FD464A2-CE6D-4BBF-9B73-959E64615F66}"/>
  <tableColumns count="1">
    <tableColumn id="1" xr3:uid="{D8D16166-F54F-434B-A5F7-EFEF196D631E}" name="Selfdefense_Real_K" dataDxfId="853"/>
  </tableColumns>
  <tableStyleInfo name="TableStyleMedium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B0340E2-B6ED-4FB4-B823-5E9225EA6401}" name="Selfdefense_Real_FY" displayName="Selfdefense_Real_FY" ref="AR28:AR30" totalsRowShown="0" headerRowDxfId="852" dataDxfId="851">
  <autoFilter ref="AR28:AR30" xr:uid="{6F8963AC-1C73-4E1B-AFC7-3DB92DDA6102}"/>
  <tableColumns count="1">
    <tableColumn id="1" xr3:uid="{BC692F3C-1720-43AB-B8F9-DCF262CD2696}" name="Selfdefense_Real_FU" dataDxfId="850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7F802F98-D96E-4928-848C-B0CE5B4AE1B3}" name="Selfdefense_Real_FA" displayName="Selfdefense_Real_FA" ref="AR52:AR54" totalsRowShown="0" headerRowDxfId="849" dataDxfId="848">
  <autoFilter ref="AR52:AR54" xr:uid="{1B10D32F-3BF4-4971-9B4B-96B2B3ED8AF8}"/>
  <tableColumns count="1">
    <tableColumn id="1" xr3:uid="{5021BD5F-0C2B-4025-9ADA-FB68C0FE281D}" name="Selfdefense_Real_FA" dataDxfId="847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19CBA320-D4EE-49AF-8CCF-DBF1E070F608}" name="Selfdefense_Real_FS" displayName="Selfdefense_Real_FS" ref="AR63:AR65" totalsRowShown="0" headerRowDxfId="846" dataDxfId="845">
  <autoFilter ref="AR63:AR65" xr:uid="{2907351E-A54C-4421-8B1D-FFAC824BDAA6}"/>
  <tableColumns count="1">
    <tableColumn id="1" xr3:uid="{9EFCC61F-6748-4874-89D0-076EA25001B8}" name="Selfdefense_Real_FS" dataDxfId="844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386078B3-A260-4680-A71D-7EC08BF9E244}" name="Selfdefense_Real_MY" displayName="Selfdefense_Real_MY" ref="AX28:AX30" totalsRowShown="0" headerRowDxfId="843" dataDxfId="842">
  <autoFilter ref="AX28:AX30" xr:uid="{B2AA6059-CC1A-428A-896B-FEC619B3425E}"/>
  <tableColumns count="1">
    <tableColumn id="1" xr3:uid="{9C099B4F-6F96-4340-BFBC-D982DA8E7041}" name="Selfdefense_Real_MY" dataDxfId="841"/>
  </tableColumns>
  <tableStyleInfo name="TableStyleMedium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590135E1-123A-4969-AB16-B39EB876C83A}" name="Selfdefense_Real_MA" displayName="Selfdefense_Real_MA" ref="AX52:AX54" totalsRowShown="0" headerRowDxfId="840" dataDxfId="839">
  <autoFilter ref="AX52:AX54" xr:uid="{D9B4F4C1-8595-4934-B180-141E95874F1F}"/>
  <tableColumns count="1">
    <tableColumn id="1" xr3:uid="{D9C58695-822C-4456-B328-BBFB2C3D5783}" name="Selfdefense_Real_MA" dataDxfId="838"/>
  </tableColumns>
  <tableStyleInfo name="TableStyleMedium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D9718266-6254-4FCE-8B4F-A80340850D14}" name="Selfdefense_Real_MS" displayName="Selfdefense_Real_MS" ref="AX63:AX65" totalsRowShown="0" headerRowDxfId="837" dataDxfId="836">
  <autoFilter ref="AX63:AX65" xr:uid="{CF1F9E16-4A57-4E2D-9BD5-83159034EB0C}"/>
  <tableColumns count="1">
    <tableColumn id="1" xr3:uid="{7E47F049-902E-45C4-81B4-3DF822363EDC}" name="Selfdefense_Real_MO" dataDxfId="835"/>
  </tableColumns>
  <tableStyleInfo name="TableStyleMedium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49F1F3CA-A1A9-48E7-B2FB-95866A206F0F}" name="Pointfighting_MK" displayName="Pointfighting_MK" ref="AS17:AS24" totalsRowShown="0" headerRowDxfId="834" dataDxfId="833">
  <autoFilter ref="AS17:AS24" xr:uid="{1FB87FE1-715D-4D45-B7D9-07988665153F}"/>
  <tableColumns count="1">
    <tableColumn id="1" xr3:uid="{5590CDEE-DF76-4A02-903F-E96994B01E02}" name="Pointfighting_MK" dataDxfId="832"/>
  </tableColumns>
  <tableStyleInfo name="TableStyleMedium1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5D1D3C3F-E9CE-4B64-AA19-FC64759C862F}" name="Pointfighting_MJ" displayName="Pointfighting_MJ" ref="AS28:AS36" totalsRowShown="0" headerRowDxfId="831" dataDxfId="830">
  <autoFilter ref="AS28:AS36" xr:uid="{E24364FD-A471-45E0-B548-D0DF621E1B76}"/>
  <tableColumns count="1">
    <tableColumn id="1" xr3:uid="{A448A77F-A5AF-4A1D-9B7C-F6F6B2830F1C}" name="Pointfighting_MJ" dataDxfId="829"/>
  </tableColumns>
  <tableStyleInfo name="TableStyleMedium1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3EFE7354-739E-48BD-827E-3ECDE3F2D1EC}" name="Pointfighting_MC" displayName="Pointfighting_MC" ref="AS39:AS48" totalsRowShown="0" headerRowDxfId="828" dataDxfId="827">
  <autoFilter ref="AS39:AS48" xr:uid="{F6FDB57E-7707-45D9-8AD2-335BC1F0FF84}"/>
  <tableColumns count="1">
    <tableColumn id="1" xr3:uid="{4CA2429F-C83D-4530-9ACA-7C58C8A923CC}" name="Pointfighting_MC" dataDxfId="826"/>
  </tableColumns>
  <tableStyleInfo name="TableStyleMedium1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9C6271AD-CE7D-4351-AC9E-5F4D973CBA95}" name="Pointfighting_MA" displayName="Pointfighting_MA" ref="AS52:AS60" totalsRowShown="0" headerRowDxfId="825" dataDxfId="824">
  <autoFilter ref="AS52:AS60" xr:uid="{E160CA70-54C4-492A-9F2F-A48C99AB90A1}"/>
  <tableColumns count="1">
    <tableColumn id="1" xr3:uid="{7D7BFAEE-3DC8-410C-AA4D-F02E02D42AEB}" name="Pointfighting_MA" dataDxfId="823"/>
  </tableColumns>
  <tableStyleInfo name="TableStyleMedium1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1DF96E6A-3961-4AA0-8089-61A3878072F4}" name="Pointfighting_MV" displayName="Pointfighting_MV" ref="AS63:AS66" totalsRowShown="0" headerRowDxfId="822" dataDxfId="821">
  <autoFilter ref="AS63:AS66" xr:uid="{FC5AD103-96CC-4652-8B05-C874CA066A04}"/>
  <tableColumns count="1">
    <tableColumn id="1" xr3:uid="{CC597EF4-ED26-4482-BBE2-38F86EE2D697}" name="Pointfighting_MV" dataDxfId="820"/>
  </tableColumns>
  <tableStyleInfo name="TableStyleMedium1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F4F3D7B-3DDB-4E41-BB64-3E961EB017AD}" name="Pointfighting_MM" displayName="Pointfighting_MM" ref="AS69:AS72" totalsRowShown="0" headerRowDxfId="819" dataDxfId="818">
  <autoFilter ref="AS69:AS72" xr:uid="{86892461-B507-4267-AEAF-7E0FBBE4F776}"/>
  <tableColumns count="1">
    <tableColumn id="1" xr3:uid="{273ACB04-C0AB-49E5-B59F-AD8E8A279FE9}" name="Pointfighting_MM" dataDxfId="817"/>
  </tableColumns>
  <tableStyleInfo name="TableStyleMedium1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98D6A634-C96F-4C82-B5F5-A57695FB595A}" name="Lightcontact_MK" displayName="Lightcontact_MK" ref="AT17:AT24" totalsRowShown="0" headerRowDxfId="816" dataDxfId="815">
  <autoFilter ref="AT17:AT24" xr:uid="{4A036440-35EA-40BB-932D-F37444497670}"/>
  <tableColumns count="1">
    <tableColumn id="1" xr3:uid="{68F5967E-7753-47F7-9F3E-D07AEC35F0AA}" name="Lightcontact_MK" dataDxfId="814"/>
  </tableColumns>
  <tableStyleInfo name="TableStyleMedium1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5F92EB4F-3271-4E78-8E2E-1F854B944EDD}" name="Lightcontact_MJ" displayName="Lightcontact_MJ" ref="AT28:AT36" totalsRowShown="0" headerRowDxfId="813" dataDxfId="812">
  <autoFilter ref="AT28:AT36" xr:uid="{66ECD3B7-C4B5-42C4-948B-4413822F44AE}"/>
  <tableColumns count="1">
    <tableColumn id="1" xr3:uid="{800B7951-D8CC-4524-8EAB-FFE2F0E52444}" name="Lightcontact_MJ" dataDxfId="811"/>
  </tableColumns>
  <tableStyleInfo name="TableStyleMedium1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5D2CB55B-1F9A-4924-9ACB-FA06DBA3475C}" name="Lightcontact_MC" displayName="Lightcontact_MC" ref="AT39:AT48" totalsRowShown="0" headerRowDxfId="810" dataDxfId="809">
  <autoFilter ref="AT39:AT48" xr:uid="{0C8E3414-F704-48DA-93A0-30D31ED35B0C}"/>
  <tableColumns count="1">
    <tableColumn id="1" xr3:uid="{953980BD-1D86-4019-BA3D-5CA122B65E02}" name="Lightcontact_MC" dataDxfId="808"/>
  </tableColumns>
  <tableStyleInfo name="TableStyleMedium1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D7E36A25-0A34-4A2E-AA60-5C13B5932E45}" name="Lightcontact_MA" displayName="Lightcontact_MA" ref="AT52:AT60" totalsRowShown="0" headerRowDxfId="807" dataDxfId="806">
  <autoFilter ref="AT52:AT60" xr:uid="{EA911A20-304E-4EE2-8343-D88C0E09C36F}"/>
  <tableColumns count="1">
    <tableColumn id="1" xr3:uid="{48875267-FBBE-47C5-83CE-FD77FEACF502}" name="Lightcontact_MA" dataDxfId="805"/>
  </tableColumns>
  <tableStyleInfo name="TableStyleMedium1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D17E3BBA-C047-4E69-A315-A0457C5AB8B9}" name="Lightcontact_MV" displayName="Lightcontact_MV" ref="AT63:AT66" totalsRowShown="0" headerRowDxfId="804" dataDxfId="803">
  <autoFilter ref="AT63:AT66" xr:uid="{2A2679A7-B558-4277-B84D-3F8CE43E0A6D}"/>
  <tableColumns count="1">
    <tableColumn id="1" xr3:uid="{8CDA2054-73C6-44C7-BAC1-69B24D1F8928}" name="Lightcontact_MV" dataDxfId="802"/>
  </tableColumns>
  <tableStyleInfo name="TableStyleMedium1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4888B77C-2CC5-47D6-AABA-8D2B40F1B175}" name="Lightcontact_MM" displayName="Lightcontact_MM" ref="AT69:AT72" totalsRowShown="0" headerRowDxfId="801" dataDxfId="800">
  <autoFilter ref="AT69:AT72" xr:uid="{61E35576-A66F-4753-ACCF-7B5C5720ADD9}"/>
  <tableColumns count="1">
    <tableColumn id="1" xr3:uid="{AC282285-B421-4F1B-B420-D112EF489B4F}" name="Lightcontact_MM" dataDxfId="799"/>
  </tableColumns>
  <tableStyleInfo name="TableStyleMedium1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61454EAB-6AA3-4286-995B-11F6E70E655D}" name="Kicklight_MK" displayName="Kicklight_MK" ref="AU17:AU24" totalsRowShown="0" headerRowDxfId="798" dataDxfId="797">
  <autoFilter ref="AU17:AU24" xr:uid="{EFEFBAEE-47EB-47F6-9F78-781F9C68D39F}"/>
  <tableColumns count="1">
    <tableColumn id="1" xr3:uid="{A0ABD89B-2EB2-4570-A997-BBF7293A7118}" name="Kicklight_MK" dataDxfId="796"/>
  </tableColumns>
  <tableStyleInfo name="TableStyleMedium1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3E093AE5-9D87-4095-89C8-ED0F570B28F3}" name="Kicklight_MJ" displayName="Kicklight_MJ" ref="AU28:AU36" totalsRowShown="0" headerRowDxfId="795" dataDxfId="794">
  <autoFilter ref="AU28:AU36" xr:uid="{3350C1F9-8E47-4A1D-B6DD-50436D5AAAB0}"/>
  <tableColumns count="1">
    <tableColumn id="1" xr3:uid="{C3526820-72B6-41E4-822B-54E08EBD87CC}" name="Kicklight_MJ" dataDxfId="793"/>
  </tableColumns>
  <tableStyleInfo name="TableStyleMedium1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49081A9C-A71D-4F73-A13D-2AC5DCCDD8EF}" name="Kicklight_MC" displayName="Kicklight_MC" ref="AU39:AU48" totalsRowShown="0" headerRowDxfId="792" dataDxfId="791">
  <autoFilter ref="AU39:AU48" xr:uid="{165616CC-43CD-467E-A368-54D35F35CE93}"/>
  <tableColumns count="1">
    <tableColumn id="1" xr3:uid="{C383B888-AF42-431F-84A6-CE6F8498E356}" name="Kicklight_MC" dataDxfId="790"/>
  </tableColumns>
  <tableStyleInfo name="TableStyleMedium1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3A8E3115-7AFA-4F8D-8C38-555706D51379}" name="Kicklight_MA" displayName="Kicklight_MA" ref="AU52:AU60" totalsRowShown="0" headerRowDxfId="789" dataDxfId="788">
  <autoFilter ref="AU52:AU60" xr:uid="{D0E0FE79-6B05-41FF-9005-88791156CCF3}"/>
  <tableColumns count="1">
    <tableColumn id="1" xr3:uid="{A7AFE7E5-E6D3-46F9-9254-D18CF2827B12}" name="Kicklight_MA" dataDxfId="787"/>
  </tableColumns>
  <tableStyleInfo name="TableStyleMedium1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98D804F5-23FA-4B32-86D9-0E7603C20F59}" name="Kicklight_MV" displayName="Kicklight_MV" ref="AU63:AU66" totalsRowShown="0" headerRowDxfId="786" dataDxfId="785">
  <autoFilter ref="AU63:AU66" xr:uid="{75F08BFA-F23E-4C08-81C5-ADCC453168EB}"/>
  <tableColumns count="1">
    <tableColumn id="1" xr3:uid="{D29FA5E0-0F69-4447-8E20-7606C5F13E41}" name="Kicklight_MV" dataDxfId="784"/>
  </tableColumns>
  <tableStyleInfo name="TableStyleMedium1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EAC708EE-0E7A-4A9A-8F32-FC13FBDB6727}" name="Kicklight_MM" displayName="Kicklight_MM" ref="AU69:AU72" totalsRowShown="0" headerRowDxfId="783" dataDxfId="782">
  <autoFilter ref="AU69:AU72" xr:uid="{D26528EF-EE15-4AA9-867B-A0A3FF88661B}"/>
  <tableColumns count="1">
    <tableColumn id="1" xr3:uid="{A21B8085-893D-4B9F-98CA-A35D2873788D}" name="Kicklight_MM" dataDxfId="781"/>
  </tableColumns>
  <tableStyleInfo name="TableStyleMedium1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C4A43974-8A5D-4A8D-85C1-5E9C564450D3}" name="Karate_Kumite_MK" displayName="Karate_Kumite_MK" ref="AV17:AV24" totalsRowShown="0" headerRowDxfId="780" dataDxfId="779">
  <autoFilter ref="AV17:AV24" xr:uid="{165842EF-BE48-4031-8AC8-FA68979D9EF1}"/>
  <tableColumns count="1">
    <tableColumn id="1" xr3:uid="{E53E2FC9-76C8-42E4-9EDC-7C4540F230C8}" name="Karate_Kumite_MK" dataDxfId="778"/>
  </tableColumns>
  <tableStyleInfo name="TableStyleMedium1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EE403690-BABB-41BD-B942-753582F3402D}" name="Karate_Kumite_MJ" displayName="Karate_Kumite_MJ" ref="AV28:AV36" totalsRowShown="0" headerRowDxfId="777" dataDxfId="776">
  <autoFilter ref="AV28:AV36" xr:uid="{B79F417A-7AFA-4E08-A817-AB2C42D99276}"/>
  <tableColumns count="1">
    <tableColumn id="1" xr3:uid="{FFE804B7-932B-4EAE-9438-499C4B95003C}" name="Karate_Kumite_MJ" dataDxfId="775"/>
  </tableColumns>
  <tableStyleInfo name="TableStyleMedium1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2C116A94-3F09-41A1-9B9F-F858873EDC7B}" name="Karate_Kumite_MC" displayName="Karate_Kumite_MC" ref="AV39:AV48" totalsRowShown="0" headerRowDxfId="774" dataDxfId="773">
  <autoFilter ref="AV39:AV48" xr:uid="{9ADD2253-2948-4AEB-A6E3-770C8A6B962E}"/>
  <tableColumns count="1">
    <tableColumn id="1" xr3:uid="{1F8BB87A-D173-4999-82B2-F66A25ECBF45}" name="Karate_Kumite_MC" dataDxfId="772"/>
  </tableColumns>
  <tableStyleInfo name="TableStyleMedium1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82B7E79A-89D4-4F6F-9E73-325C8850BC9B}" name="Karate_Kumite_MA" displayName="Karate_Kumite_MA" ref="AV52:AV60" totalsRowShown="0" headerRowDxfId="771" dataDxfId="770">
  <autoFilter ref="AV52:AV60" xr:uid="{82EB9B20-0DD0-4DBB-B17C-4B942A0C4201}"/>
  <tableColumns count="1">
    <tableColumn id="1" xr3:uid="{279A9C18-5FAB-4F43-9131-6FF8E12276C9}" name="Karate_Kumite_MA" dataDxfId="769"/>
  </tableColumns>
  <tableStyleInfo name="TableStyleMedium1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A7F9BCDD-28BB-4532-AFA3-9D0257EE00E9}" name="Karate_Kumite_MV" displayName="Karate_Kumite_MV" ref="AV63:AV66" totalsRowShown="0" headerRowDxfId="768" dataDxfId="767">
  <autoFilter ref="AV63:AV66" xr:uid="{7961B664-3408-4C12-9DE1-06C009D1C574}"/>
  <tableColumns count="1">
    <tableColumn id="1" xr3:uid="{FFD6714E-EC58-4997-A773-2243C90C3976}" name="Karate_Kumite_MV" dataDxfId="766"/>
  </tableColumns>
  <tableStyleInfo name="TableStyleMedium1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9E0483B0-7E84-455B-A3F9-A6A1EF2C45B8}" name="Karate_Kumite_MM" displayName="Karate_Kumite_MM" ref="AV69:AV72" totalsRowShown="0" headerRowDxfId="765" dataDxfId="764">
  <autoFilter ref="AV69:AV72" xr:uid="{96B6C2B1-A1EB-47F0-A472-6B4D385C1B0A}"/>
  <tableColumns count="1">
    <tableColumn id="1" xr3:uid="{AD6DE191-8E34-4049-AF28-87DDF13E9234}" name="Karate_Kumite_MM" dataDxfId="763"/>
  </tableColumns>
  <tableStyleInfo name="TableStyleMedium1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75B7275B-E997-462C-B99D-1ECB6905D552}" name="Grappling_MJ" displayName="Grappling_MJ" ref="AW28:AW36" totalsRowShown="0" headerRowDxfId="762" dataDxfId="761">
  <autoFilter ref="AW28:AW36" xr:uid="{44ED1F79-AEEF-4DC9-88CA-E9DA573C1E4D}"/>
  <tableColumns count="1">
    <tableColumn id="1" xr3:uid="{14C0876F-4A39-4866-94F4-6CCBE22E2AE8}" name="Grappling_MJ" dataDxfId="760"/>
  </tableColumns>
  <tableStyleInfo name="TableStyleMedium1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492ABF02-6059-4A12-B55E-AAAA55B8F04F}" name="Grappling_MC" displayName="Grappling_MC" ref="AW39:AW48" totalsRowShown="0" headerRowDxfId="759" dataDxfId="758">
  <autoFilter ref="AW39:AW48" xr:uid="{EAAB4EF4-A54A-4F21-BAC9-04045E14B25F}"/>
  <tableColumns count="1">
    <tableColumn id="1" xr3:uid="{85431145-FB54-407B-8D1C-B3F271C4D7AF}" name="Grappling_MC" dataDxfId="757"/>
  </tableColumns>
  <tableStyleInfo name="TableStyleMedium1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987C54C7-6659-45E5-B67F-6C6DB0BDCFCB}" name="Grappling_MA" displayName="Grappling_MA" ref="AW52:AW60" totalsRowShown="0" headerRowDxfId="756" dataDxfId="755">
  <autoFilter ref="AW52:AW60" xr:uid="{572395C0-934F-4EF5-A6DB-BBFA65B59C7B}"/>
  <tableColumns count="1">
    <tableColumn id="1" xr3:uid="{15A5822F-081C-4353-A60C-8995EA0209EE}" name="Grappling_MA" dataDxfId="754"/>
  </tableColumns>
  <tableStyleInfo name="TableStyleMedium1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8" xr:uid="{07122895-AEF1-4C3E-85A7-490D2ADC19B5}" name="Grappling_MV" displayName="Grappling_MV" ref="AW63:AW66" totalsRowShown="0" headerRowDxfId="753" dataDxfId="752">
  <autoFilter ref="AW63:AW66" xr:uid="{B42D5358-FDA6-4011-B915-45F6D0E7C51E}"/>
  <tableColumns count="1">
    <tableColumn id="1" xr3:uid="{E1F75A4B-23F2-4A32-BFAB-8BF9B1AAF532}" name="Grappling_MV" dataDxfId="751"/>
  </tableColumns>
  <tableStyleInfo name="TableStyleMedium1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9" xr:uid="{1D602843-656F-4624-A7E7-22BE38B7CF46}" name="Grappling_MM" displayName="Grappling_MM" ref="AW69:AW72" totalsRowShown="0" headerRowDxfId="750" dataDxfId="749">
  <autoFilter ref="AW69:AW72" xr:uid="{5479D60A-E309-4C80-8D9C-A0DBE2D67F2A}"/>
  <tableColumns count="1">
    <tableColumn id="1" xr3:uid="{F74F3054-1753-454C-8F03-51C9FB3859CA}" name="Grappling_MM" dataDxfId="748"/>
  </tableColumns>
  <tableStyleInfo name="TableStyleMedium1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0" xr:uid="{4D2AD8C6-0B27-436D-AFF7-D49759B685BD}" name="Fullcontact_FC" displayName="Fullcontact_FC" ref="AM91:AM98" totalsRowShown="0" headerRowDxfId="747" dataDxfId="746">
  <autoFilter ref="AM91:AM98" xr:uid="{B3456144-09DC-459C-8300-C0F6C928EE26}"/>
  <tableColumns count="1">
    <tableColumn id="1" xr3:uid="{80CC4FC0-5A28-44A9-8597-EE827CB88D33}" name="Fullcontact_FC" dataDxfId="745"/>
  </tableColumns>
  <tableStyleInfo name="TableStyleLight19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1" xr:uid="{3AD6ABB4-7A65-4043-A3E0-602BD46EE9C4}" name="Fullcontact_FA" displayName="Fullcontact_FA" ref="AM104:AM110" totalsRowShown="0" headerRowDxfId="744" dataDxfId="743">
  <autoFilter ref="AM104:AM110" xr:uid="{2C1110FE-C235-492E-9E47-39C22A779377}"/>
  <tableColumns count="1">
    <tableColumn id="1" xr3:uid="{F8B422CF-B9B7-4934-B579-BF0B1A5990CC}" name="Fullcontact_FA" dataDxfId="742"/>
  </tableColumns>
  <tableStyleInfo name="TableStyleLight19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2" xr:uid="{EFCB8834-3F75-4422-A708-98E082893073}" name="Fullcontact_FV" displayName="Fullcontact_FV" ref="AM114:AM120" totalsRowShown="0" headerRowDxfId="741" dataDxfId="740">
  <autoFilter ref="AM114:AM120" xr:uid="{CF7E2D38-6AF5-4482-89BB-984E49C83B35}"/>
  <tableColumns count="1">
    <tableColumn id="1" xr3:uid="{11E28A40-EE93-4710-BB3E-CD4C3704B9BA}" name="Fullcontact_FV" dataDxfId="739"/>
  </tableColumns>
  <tableStyleInfo name="TableStyleLight19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3" xr:uid="{1BD5D439-86EC-4682-BE78-F0D9CC9AD374}" name="Fullcontact_FM" displayName="Fullcontact_FM" ref="AM129:AM135" totalsRowShown="0" headerRowDxfId="738" dataDxfId="737">
  <autoFilter ref="AM129:AM135" xr:uid="{AC781587-D88B-41D5-9C7D-B2E5D372126F}"/>
  <tableColumns count="1">
    <tableColumn id="1" xr3:uid="{73983B45-70E6-4727-AF7A-128643DFA56F}" name="Fullcontact_FM" dataDxfId="736"/>
  </tableColumns>
  <tableStyleInfo name="TableStyleLight19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4" xr:uid="{2CC00369-8234-4FB0-891F-5F1F3F8A382C}" name="Kickboxing_K1_FC" displayName="Kickboxing_K1_FC" ref="AN91:AN98" totalsRowShown="0" headerRowDxfId="735" dataDxfId="734">
  <autoFilter ref="AN91:AN98" xr:uid="{F266097A-085E-4D4E-B828-956FD5E6AF6C}"/>
  <tableColumns count="1">
    <tableColumn id="1" xr3:uid="{63A5A09A-702B-4D5C-8D1F-34830FCB65A9}" name="Kickboxing_K1_FC" dataDxfId="733"/>
  </tableColumns>
  <tableStyleInfo name="TableStyleLight19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5" xr:uid="{BAB5E1ED-5271-4807-AA95-98C114BD0F53}" name="Kickboxing_K1_FA" displayName="Kickboxing_K1_FA" ref="AN104:AN110" totalsRowShown="0" headerRowDxfId="732" dataDxfId="731">
  <autoFilter ref="AN104:AN110" xr:uid="{6892AF70-8DD3-4CEE-91F7-E7171062AF50}"/>
  <tableColumns count="1">
    <tableColumn id="1" xr3:uid="{107359C6-5F73-4D15-9EFB-89B3E095003E}" name="Kickboxing-K1_FA" dataDxfId="730"/>
  </tableColumns>
  <tableStyleInfo name="TableStyleLight19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6" xr:uid="{5F753433-CA6F-486B-9E80-B4184F68E62F}" name="Kickboxing_K1_FV" displayName="Kickboxing_K1_FV" ref="AN114:AN120" totalsRowShown="0" headerRowDxfId="729" dataDxfId="728">
  <autoFilter ref="AN114:AN120" xr:uid="{E838B86D-3A01-4B78-ADFC-42335F4BAEBC}"/>
  <tableColumns count="1">
    <tableColumn id="1" xr3:uid="{B85C5013-C4F8-4FC4-AE08-59B5982CA5CD}" name="Kickboxing-K1_FV" dataDxfId="727"/>
  </tableColumns>
  <tableStyleInfo name="TableStyleLight19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7" xr:uid="{4BCD098D-78BB-4A82-945F-9DC144D4D627}" name="Kickboxing_K1_FM" displayName="Kickboxing_K1_FM" ref="AN129:AN135" totalsRowShown="0" headerRowDxfId="726" dataDxfId="725">
  <autoFilter ref="AN129:AN135" xr:uid="{94C167E6-A152-4F25-9650-B9EBD57E2E7F}"/>
  <tableColumns count="1">
    <tableColumn id="1" xr3:uid="{99BBD0B4-C111-4122-A9E5-3ED109280495}" name="Kickboxing-K1_FM" dataDxfId="724"/>
  </tableColumns>
  <tableStyleInfo name="TableStyleLight19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8" xr:uid="{D82AC061-5228-4003-92DE-5111BCFB5A13}" name="Oriental_Boxing_FC" displayName="Oriental_Boxing_FC" ref="AO91:AO98" totalsRowShown="0" headerRowDxfId="723" dataDxfId="722">
  <autoFilter ref="AO91:AO98" xr:uid="{BC2592C7-6457-489A-9B24-E3A289983FCC}"/>
  <tableColumns count="1">
    <tableColumn id="1" xr3:uid="{A1152117-B985-4C10-A965-1A1FFB2E38E4}" name="Oriental_Boxing_FC" dataDxfId="721"/>
  </tableColumns>
  <tableStyleInfo name="TableStyleLight19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9" xr:uid="{6FFE3C0A-4241-48A7-95D1-29005E729EF3}" name="Oriental_Boxing_FA" displayName="Oriental_Boxing_FA" ref="AO104:AO110" totalsRowShown="0" headerRowDxfId="720" dataDxfId="719">
  <autoFilter ref="AO104:AO110" xr:uid="{7EC5A8A4-358A-4CD4-B96D-C60891F259FE}"/>
  <tableColumns count="1">
    <tableColumn id="1" xr3:uid="{45937CA2-85CD-41C2-982A-016B2EC63455}" name="Oriental_Boxing_FA" dataDxfId="718"/>
  </tableColumns>
  <tableStyleInfo name="TableStyleLight5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4ABA7EF8-E4DF-4C5F-BAC1-DA019F8C3BB7}" name="Oriental_Boxing_FV" displayName="Oriental_Boxing_FV" ref="AO114:AO120" totalsRowShown="0" headerRowDxfId="717" dataDxfId="716">
  <autoFilter ref="AO114:AO120" xr:uid="{A316D891-BE7E-4F20-A2AF-7429A547C01B}"/>
  <tableColumns count="1">
    <tableColumn id="1" xr3:uid="{35C24A25-613C-4FA0-8123-9E6299281C14}" name="Oriental_Boxing_FV" dataDxfId="715"/>
  </tableColumns>
  <tableStyleInfo name="TableStyleLight19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1" xr:uid="{C822B096-7C90-4F29-AD7A-1C03B07D8830}" name="Oriental_Boxing_FM" displayName="Oriental_Boxing_FM" ref="AO129:AO135" totalsRowShown="0" headerRowDxfId="714" dataDxfId="713">
  <autoFilter ref="AO129:AO135" xr:uid="{805178D9-F1CC-41ED-A100-2E71525FF794}"/>
  <tableColumns count="1">
    <tableColumn id="1" xr3:uid="{53707D22-5E3C-432F-B733-B47E460A301B}" name="Oriental_Boxing_FM" dataDxfId="712"/>
  </tableColumns>
  <tableStyleInfo name="TableStyleLight19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2" xr:uid="{1F0BFA07-2925-4AF5-8B88-F8DF206C1FA9}" name="Thaiboxing_FC" displayName="Thaiboxing_FC" ref="AP91:AP98" totalsRowShown="0" headerRowDxfId="711" dataDxfId="710">
  <autoFilter ref="AP91:AP98" xr:uid="{5947B73B-C533-4228-B0D1-E95D98A8B4E7}"/>
  <tableColumns count="1">
    <tableColumn id="1" xr3:uid="{BCEE8A2C-8EDD-42AE-8B72-6817E360C9FE}" name="Thaiboxing_FC" dataDxfId="709"/>
  </tableColumns>
  <tableStyleInfo name="TableStyleLight19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3" xr:uid="{03B042CE-6DE2-4DEB-9832-F5DA9123D7AF}" name="Thaiboxing_FA" displayName="Thaiboxing_FA" ref="AP104:AP110" totalsRowShown="0" headerRowDxfId="708" dataDxfId="707">
  <autoFilter ref="AP104:AP110" xr:uid="{57AC333A-96CB-4296-BCFD-F0EE33525612}"/>
  <tableColumns count="1">
    <tableColumn id="1" xr3:uid="{708B0DFC-082A-4435-9764-33A689D711A1}" name="Thaiboxing_FA" dataDxfId="706"/>
  </tableColumns>
  <tableStyleInfo name="TableStyleLight19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4" xr:uid="{012267E2-1075-4F43-A112-F55E697066AD}" name="Thaiboxing_FV" displayName="Thaiboxing_FV" ref="AP114:AP120" totalsRowShown="0" headerRowDxfId="705" dataDxfId="704">
  <autoFilter ref="AP114:AP120" xr:uid="{C1CDB367-90F0-4B6B-B709-33201D679A73}"/>
  <tableColumns count="1">
    <tableColumn id="1" xr3:uid="{87591D40-44DF-4A8A-BE72-C806DA600A89}" name="Thaiboxing_FV" dataDxfId="703"/>
  </tableColumns>
  <tableStyleInfo name="TableStyleLight19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5" xr:uid="{7D4EE35B-2BDE-4905-9413-420733457E70}" name="Thaiboxing_FM" displayName="Thaiboxing_FM" ref="AP129:AP135" totalsRowShown="0" headerRowDxfId="702" dataDxfId="701">
  <autoFilter ref="AP129:AP135" xr:uid="{40DDBD25-E330-4724-888E-F81A2574F1BF}"/>
  <tableColumns count="1">
    <tableColumn id="1" xr3:uid="{39B8C46D-1D13-4930-8128-0B149653D40B}" name="Thaiboxing_FM" dataDxfId="700"/>
  </tableColumns>
  <tableStyleInfo name="TableStyleLight19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6" xr:uid="{B3D6FE98-851B-4D60-95D4-6A954470D344}" name="MMA_Light_FC" displayName="MMA_Light_FC" ref="AQ91:AQ98" totalsRowShown="0" headerRowDxfId="699" dataDxfId="698">
  <autoFilter ref="AQ91:AQ98" xr:uid="{6EC7D592-81A4-4D36-8C98-B51FFE42D067}"/>
  <tableColumns count="1">
    <tableColumn id="1" xr3:uid="{F02AD384-1AF0-409B-BD2C-7EF4507A433F}" name="MMA_Light_FC" dataDxfId="697"/>
  </tableColumns>
  <tableStyleInfo name="TableStyleLight15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7" xr:uid="{698AA7B0-A12A-43DB-96BD-38ADA8C46193}" name="MMA_Light_FA" displayName="MMA_Light_FA" ref="AQ104:AQ110" totalsRowShown="0" headerRowDxfId="696" dataDxfId="695">
  <autoFilter ref="AQ104:AQ110" xr:uid="{D19D5BA7-D8D9-4546-AE9F-E5873D54FDE4}"/>
  <tableColumns count="1">
    <tableColumn id="1" xr3:uid="{F87D3844-55AF-49CB-BA83-9ED782667333}" name="MMA_Light_FA" dataDxfId="694"/>
  </tableColumns>
  <tableStyleInfo name="TableStyleLight15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8" xr:uid="{F834A72F-ADA9-44DB-8ED2-E726B95A2F1C}" name="MMA_Light_FV" displayName="MMA_Light_FV" ref="AQ75:AQ78" totalsRowShown="0" headerRowDxfId="693" dataDxfId="692">
  <autoFilter ref="AQ75:AQ78" xr:uid="{060C399D-1FDC-488E-9C57-CDE6616EAAB0}"/>
  <tableColumns count="1">
    <tableColumn id="1" xr3:uid="{D769E14A-7C41-4D65-A85C-6277332701D2}" name="MMA_Light_FV" dataDxfId="691"/>
  </tableColumns>
  <tableStyleInfo name="TableStyleLight8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9" xr:uid="{94A69192-0370-455C-ACB3-454945189456}" name="MMA_Light_FM" displayName="MMA_Light_FM" ref="AR80:AR83" totalsRowShown="0" headerRowDxfId="690" dataDxfId="689">
  <autoFilter ref="AR80:AR83" xr:uid="{73C82998-0867-4A56-8497-A87EC5E33A2A}"/>
  <tableColumns count="1">
    <tableColumn id="1" xr3:uid="{02439C45-C220-4FA0-AFF6-75E02950F0E3}" name="MMA_Light_FM" dataDxfId="688"/>
  </tableColumns>
  <tableStyleInfo name="TableStyleLight8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0" xr:uid="{6F991C05-C99A-4CCF-934D-A013B459D281}" name="MMA_Full_FC" displayName="MMA_Full_FC" ref="AR91:AR98" totalsRowShown="0" headerRowDxfId="687" dataDxfId="686">
  <autoFilter ref="AR91:AR98" xr:uid="{F8A632D1-D63B-4C2F-995D-E801A6F0E89D}"/>
  <tableColumns count="1">
    <tableColumn id="1" xr3:uid="{CB23B669-E5EB-4597-84E0-5200311A9895}" name="MMA_Full_FC" dataDxfId="685"/>
  </tableColumns>
  <tableStyleInfo name="TableStyleLight19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1" xr:uid="{155AB31B-5FE7-4845-8387-9A42D4DE4241}" name="MMA_Full_FA" displayName="MMA_Full_FA" ref="AR104:AR110" totalsRowShown="0" headerRowDxfId="684" dataDxfId="683">
  <autoFilter ref="AR104:AR110" xr:uid="{94EEC801-64CD-4723-8CE0-85C562547FDD}"/>
  <tableColumns count="1">
    <tableColumn id="1" xr3:uid="{6DE42271-ED61-40CF-84B4-CF8F17B7F92D}" name="MMA_Full_FA" dataDxfId="682"/>
  </tableColumns>
  <tableStyleInfo name="TableStyleLight19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2" xr:uid="{21DB0C95-0643-46E3-8E67-98147448F014}" name="MMA_Full_FV" displayName="MMA_Full_FV" ref="AR114:AR120" totalsRowShown="0" headerRowDxfId="681" dataDxfId="680">
  <autoFilter ref="AR114:AR120" xr:uid="{B1EBB394-762F-4F47-83BA-AB43DED1E2DC}"/>
  <tableColumns count="1">
    <tableColumn id="1" xr3:uid="{AD682C17-872F-45F3-B636-AB4F9576BAEB}" name="MMA_Full_FV" dataDxfId="679"/>
  </tableColumns>
  <tableStyleInfo name="TableStyleLight19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3" xr:uid="{DC9D787E-4A35-4BD7-86B7-87F3F4136F08}" name="MMA_Full_FM" displayName="MMA_Full_FM" ref="AR129:AR135" totalsRowShown="0" headerRowDxfId="678" dataDxfId="677">
  <autoFilter ref="AR129:AR135" xr:uid="{2A2A764E-72CB-4D11-9029-C43C8D3B2E54}"/>
  <tableColumns count="1">
    <tableColumn id="1" xr3:uid="{C8249AB6-1D8F-4CBF-9D1D-48F5F553CA28}" name="MMA_Full_FM" dataDxfId="676"/>
  </tableColumns>
  <tableStyleInfo name="TableStyleLight19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4" xr:uid="{8622B304-FF0E-4B01-8795-3AD3F8683EB6}" name="Fullcontact_MC" displayName="Fullcontact_MC" ref="AT91:AT100" totalsRowShown="0" headerRowDxfId="675" dataDxfId="674">
  <autoFilter ref="AT91:AT100" xr:uid="{A14FD523-BE8F-4FE7-9C30-7A53B0103644}"/>
  <tableColumns count="1">
    <tableColumn id="1" xr3:uid="{75133AA4-BA2E-43D0-AE79-2ADFE00A8D3A}" name="Fullcontact_MC" dataDxfId="673"/>
  </tableColumns>
  <tableStyleInfo name="TableStyleLight19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5" xr:uid="{9BB79CCD-F5F3-4508-B4BE-A8256E3A8130}" name="Fullcontact_MA" displayName="Fullcontact_MA" ref="AT104:AT112" totalsRowShown="0" headerRowDxfId="672" dataDxfId="671">
  <autoFilter ref="AT104:AT112" xr:uid="{3AF6429F-2586-46C8-8EC3-4B92D1943E60}"/>
  <tableColumns count="1">
    <tableColumn id="1" xr3:uid="{71362A34-CB64-4E99-B257-39859462A268}" name="Fullcontact_MA" dataDxfId="670"/>
  </tableColumns>
  <tableStyleInfo name="TableStyleLight19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6" xr:uid="{9B6D7386-081E-4001-BFE1-4ACB9CC63E69}" name="Fullcontact_MV" displayName="Fullcontact_MV" ref="AT115:AT123" totalsRowShown="0" headerRowDxfId="669" dataDxfId="668">
  <autoFilter ref="AT115:AT123" xr:uid="{7E04E61D-0987-4F80-9C0F-D0056824259A}"/>
  <tableColumns count="1">
    <tableColumn id="1" xr3:uid="{D49BA132-4234-4021-908A-E66E49A372ED}" name="Fullcontact_MV" dataDxfId="667"/>
  </tableColumns>
  <tableStyleInfo name="TableStyleLight19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7" xr:uid="{6A1EB9A2-517E-4954-9A8E-C290D4267563}" name="Fullcontact_MM" displayName="Fullcontact_MM" ref="AT130:AT138" totalsRowShown="0" headerRowDxfId="666" dataDxfId="665">
  <autoFilter ref="AT130:AT138" xr:uid="{302D90ED-A9A5-4BCE-81DC-414EDC88A5B0}"/>
  <tableColumns count="1">
    <tableColumn id="1" xr3:uid="{B4F80255-7B63-48CE-BDC2-710512045D43}" name="Fullcontact_MM" dataDxfId="664"/>
  </tableColumns>
  <tableStyleInfo name="TableStyleLight19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EB1DDB79-1494-4E51-A460-D8D204407303}" name="Kickboxing_K1_MC" displayName="Kickboxing_K1_MC" ref="AU91:AU100" totalsRowShown="0" headerRowDxfId="663" dataDxfId="662">
  <autoFilter ref="AU91:AU100" xr:uid="{395EAEF9-379C-414D-8707-820A93735D33}"/>
  <tableColumns count="1">
    <tableColumn id="1" xr3:uid="{AA6F0A47-4A43-4FC0-A939-A89FC2EBFF4A}" name="Kickboxing_K1_MC" dataDxfId="661"/>
  </tableColumns>
  <tableStyleInfo name="TableStyleLight19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72829C14-742D-4381-A01A-A37B6A176E97}" name="Kickboxing_K1_MA" displayName="Kickboxing_K1_MA" ref="AU104:AU112" totalsRowShown="0" headerRowDxfId="660" dataDxfId="659">
  <autoFilter ref="AU104:AU112" xr:uid="{82785888-426F-4C7B-BC83-D5EDAA3783C0}"/>
  <tableColumns count="1">
    <tableColumn id="1" xr3:uid="{100294FE-77E9-40C2-8303-100A3C673130}" name="Kickboxing-K1_MA" dataDxfId="658"/>
  </tableColumns>
  <tableStyleInfo name="TableStyleLight19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1BF7D3C3-4E35-43CB-8B14-7FCE6C0F218C}" name="Kickboxing_K1_MV" displayName="Kickboxing_K1_MV" ref="AU115:AU123" totalsRowShown="0" headerRowDxfId="657" dataDxfId="656">
  <autoFilter ref="AU115:AU123" xr:uid="{8E0E5781-6254-4CEB-B735-23FB7BAFF232}"/>
  <tableColumns count="1">
    <tableColumn id="1" xr3:uid="{F3D1039E-D2EF-4C63-9867-B6B2AD6DEC51}" name="Kickboxing-K1_MV" dataDxfId="655"/>
  </tableColumns>
  <tableStyleInfo name="TableStyleLight19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1C550B36-714F-459D-B7D9-DE4A73878E1D}" name="Kickboxing_K1_MM" displayName="Kickboxing_K1_MM" ref="AU130:AU138" totalsRowShown="0" headerRowDxfId="654" dataDxfId="653">
  <autoFilter ref="AU130:AU138" xr:uid="{B2B0F42A-FC3E-4D93-87F7-9216AF95EAEC}"/>
  <tableColumns count="1">
    <tableColumn id="1" xr3:uid="{0F0E50F3-5279-43FF-9A21-B7E3C62464CC}" name="Kickboxing-K1_MM" dataDxfId="652"/>
  </tableColumns>
  <tableStyleInfo name="TableStyleLight19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6D62FDE7-2A36-4C1F-9CCA-AE8D2B1D0709}" name="Oriental_Boxing_MC" displayName="Oriental_Boxing_MC" ref="AV91:AV100" totalsRowShown="0" headerRowDxfId="651" dataDxfId="650">
  <autoFilter ref="AV91:AV100" xr:uid="{7B92EB2D-4249-4D2B-B973-08B6EED7AC4E}"/>
  <tableColumns count="1">
    <tableColumn id="1" xr3:uid="{2BA00879-CCDC-4600-8B93-ADF86260EF93}" name="Oriental_Boxing_MC" dataDxfId="649"/>
  </tableColumns>
  <tableStyleInfo name="TableStyleLight19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C9825BFC-A4C1-4D20-9EDE-963A8B0A96D7}" name="Oriental_Boxing_MA" displayName="Oriental_Boxing_MA" ref="AV104:AV112" totalsRowShown="0" headerRowDxfId="648" dataDxfId="647">
  <autoFilter ref="AV104:AV112" xr:uid="{F120B071-952C-4085-A0E6-EC81C00532A2}"/>
  <tableColumns count="1">
    <tableColumn id="1" xr3:uid="{38D2FF0A-83A8-4EDB-A9CA-4A2856045B9A}" name="Oriental_Boxing_MA" dataDxfId="646"/>
  </tableColumns>
  <tableStyleInfo name="TableStyleLight19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4" xr:uid="{46D6F208-0ABF-420B-961D-D3896AEE34D0}" name="Oriental_Boxing_MV" displayName="Oriental_Boxing_MV" ref="AV115:AV123" totalsRowShown="0" headerRowDxfId="645" dataDxfId="644">
  <autoFilter ref="AV115:AV123" xr:uid="{02F34CD7-9851-4588-8C14-2C9CDA2E2CDD}"/>
  <tableColumns count="1">
    <tableColumn id="1" xr3:uid="{EC8EEC6F-3965-4503-9AD3-628438C5505B}" name="Oriental_Boxing_MV" dataDxfId="643"/>
  </tableColumns>
  <tableStyleInfo name="TableStyleLight19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5" xr:uid="{38BB9CA3-6EFA-440D-9358-6A70DC32DD3E}" name="Oriental_Boxing_MM" displayName="Oriental_Boxing_MM" ref="AV130:AV138" totalsRowShown="0" headerRowDxfId="642" dataDxfId="641">
  <autoFilter ref="AV130:AV138" xr:uid="{76D72EBE-FB0A-40C8-8B9B-107D707B6D6A}"/>
  <tableColumns count="1">
    <tableColumn id="1" xr3:uid="{41BD1B20-1C00-45AA-A1E4-2C115C3E17D6}" name="Oriental_Boxing_MM" dataDxfId="640"/>
  </tableColumns>
  <tableStyleInfo name="TableStyleLight19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6" xr:uid="{D6B1830B-2797-446D-8BB6-FAD481140B04}" name="Thaiboxing_MC" displayName="Thaiboxing_MC" ref="AW91:AW100" totalsRowShown="0" headerRowDxfId="639" dataDxfId="638">
  <autoFilter ref="AW91:AW100" xr:uid="{72B5F13D-9A7B-4120-8DFD-2ECA0F548A07}"/>
  <tableColumns count="1">
    <tableColumn id="1" xr3:uid="{9A80C9A5-5A95-4FC7-83F8-A80965290F07}" name="Thaiboxing_MC" dataDxfId="637"/>
  </tableColumns>
  <tableStyleInfo name="TableStyleLight19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A5C82B3C-BDE9-48EA-8E3E-B701386A9A1C}" name="Thaiboxing_MA" displayName="Thaiboxing_MA" ref="AW104:AW112" totalsRowShown="0" headerRowDxfId="636" dataDxfId="635">
  <autoFilter ref="AW104:AW112" xr:uid="{314F796A-E871-470F-9DCE-AA22BC6F48A0}"/>
  <tableColumns count="1">
    <tableColumn id="1" xr3:uid="{3AAC91CA-C2E3-4F20-9EA3-BA19388E5E28}" name="Thaiboxing_MA" dataDxfId="634"/>
  </tableColumns>
  <tableStyleInfo name="TableStyleLight19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8" xr:uid="{831381D6-AD93-4786-9580-EC085E8FB08B}" name="Thaiboxing_MV" displayName="Thaiboxing_MV" ref="AW115:AW123" totalsRowShown="0" headerRowDxfId="633" dataDxfId="632">
  <autoFilter ref="AW115:AW123" xr:uid="{B62459D9-A457-4D7E-ACC9-FBEB2990E087}"/>
  <tableColumns count="1">
    <tableColumn id="1" xr3:uid="{AC1E297C-B31C-4DF6-86C8-A1C02AFD39CA}" name="Thaiboxing_MV" dataDxfId="631"/>
  </tableColumns>
  <tableStyleInfo name="TableStyleLight19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9" xr:uid="{7C1FC866-874E-4C88-A6E5-F7AD1EB6CC24}" name="Thaiboxing_MM" displayName="Thaiboxing_MM" ref="AW130:AW138" totalsRowShown="0" headerRowDxfId="630" dataDxfId="629">
  <autoFilter ref="AW130:AW138" xr:uid="{9D5E7139-6789-4455-BBF0-402DB8D7E7D1}"/>
  <tableColumns count="1">
    <tableColumn id="1" xr3:uid="{6E806F7E-32B4-4F41-8768-F23D2EC841E1}" name="Thaiboxing_MM" dataDxfId="628"/>
  </tableColumns>
  <tableStyleInfo name="TableStyleLight19" showFirstColumn="0" showLastColumn="0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0" xr:uid="{EB128DBA-4D12-4E9A-9C42-EF02E46E1E07}" name="MMA_Light_MC" displayName="MMA_Light_MC" ref="AX91:AX100" totalsRowShown="0" headerRowDxfId="627" dataDxfId="626">
  <autoFilter ref="AX91:AX100" xr:uid="{F8D85951-C0B0-4A63-8AF6-E86B0AF8829A}"/>
  <tableColumns count="1">
    <tableColumn id="1" xr3:uid="{48928F20-27F7-401A-9702-62692C302515}" name="MMA_Light_MC" dataDxfId="625"/>
  </tableColumns>
  <tableStyleInfo name="TableStyleLight15" showFirstColumn="0" showLastColumn="0" showRowStripes="1" showColumnStripes="0"/>
</table>
</file>

<file path=xl/tables/table2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1" xr:uid="{9369C41F-E443-41E5-94EF-8E234947D7BC}" name="MMA_Light_MA" displayName="MMA_Light_MA" ref="AX104:AX112" totalsRowShown="0" headerRowDxfId="624" dataDxfId="623">
  <autoFilter ref="AX104:AX112" xr:uid="{8F663C78-1159-4DF9-A15B-EA348FDDBFA5}"/>
  <tableColumns count="1">
    <tableColumn id="1" xr3:uid="{8C2EAE9F-21D8-4E4A-913D-622F4AC34208}" name="MMA_Light_MA" dataDxfId="622"/>
  </tableColumns>
  <tableStyleInfo name="TableStyleLight15" showFirstColumn="0" showLastColumn="0" showRowStripes="1" showColumnStripes="0"/>
</table>
</file>

<file path=xl/tables/table2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2" xr:uid="{D8B31888-8FEF-4518-9FB8-31E3C87C5091}" name="MMA_Light_MV" displayName="MMA_Light_MV" ref="AT75:AT78" totalsRowShown="0" headerRowDxfId="621" dataDxfId="620">
  <autoFilter ref="AT75:AT78" xr:uid="{CBCC6DC3-409E-4945-82CD-208EE70437A1}"/>
  <tableColumns count="1">
    <tableColumn id="1" xr3:uid="{48705D41-5461-49E0-8389-3B3215137A51}" name="MMA_Light_MV" dataDxfId="619"/>
  </tableColumns>
  <tableStyleInfo name="TableStyleLight8" showFirstColumn="0" showLastColumn="0" showRowStripes="1" showColumnStripes="0"/>
</table>
</file>

<file path=xl/tables/table2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3" xr:uid="{20A1EE80-0895-4A1B-88A1-9650B8344684}" name="MMA_Light_MM" displayName="MMA_Light_MM" ref="AV75:AV78" totalsRowShown="0" headerRowDxfId="618" dataDxfId="617">
  <autoFilter ref="AV75:AV78" xr:uid="{08C94A5C-FD64-4083-B24B-D34058779000}"/>
  <tableColumns count="1">
    <tableColumn id="1" xr3:uid="{EA320A5B-26CF-4EBE-BB92-BFD6E70CBFE0}" name="MMA_Light_MM" dataDxfId="616"/>
  </tableColumns>
  <tableStyleInfo name="TableStyleMedium1" showFirstColumn="0" showLastColumn="0" showRowStripes="1" showColumnStripes="0"/>
</table>
</file>

<file path=xl/tables/table2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4" xr:uid="{6F46C530-0C99-499A-9B10-F8DEBDAA68BC}" name="MMA_Full_MC" displayName="MMA_Full_MC" ref="AY91:AY100" totalsRowShown="0" headerRowDxfId="615" dataDxfId="614">
  <autoFilter ref="AY91:AY100" xr:uid="{E72F85FA-60D8-4185-BFFA-94EFF9A593C4}"/>
  <tableColumns count="1">
    <tableColumn id="1" xr3:uid="{68BFA679-3395-4C7C-A975-31C7F3501679}" name="MMA_Full_MC" dataDxfId="613"/>
  </tableColumns>
  <tableStyleInfo name="TableStyleLight19" showFirstColumn="0" showLastColumn="0" showRowStripes="1" showColumnStripes="0"/>
</table>
</file>

<file path=xl/tables/table2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5" xr:uid="{EAE47E47-6E92-48A2-80C0-28F8C693C13C}" name="MMA_Full_MA" displayName="MMA_Full_MA" ref="AY104:AY112" totalsRowShown="0" headerRowDxfId="612" dataDxfId="611">
  <autoFilter ref="AY104:AY112" xr:uid="{B77F6A6C-0388-4BBF-87A8-0D9B90D5155A}"/>
  <tableColumns count="1">
    <tableColumn id="1" xr3:uid="{54452E69-7FFF-4C69-A588-7D2FA9E2481D}" name="MMA_Full_MA" dataDxfId="610"/>
  </tableColumns>
  <tableStyleInfo name="TableStyleLight19" showFirstColumn="0" showLastColumn="0" showRowStripes="1" showColumnStripes="0"/>
</table>
</file>

<file path=xl/tables/table2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6" xr:uid="{009C2717-6CAE-4C70-B9A8-E76710C2A073}" name="MMA_Full_MV" displayName="MMA_Full_MV" ref="AY115:AY123" totalsRowShown="0" headerRowDxfId="609" dataDxfId="608">
  <autoFilter ref="AY115:AY123" xr:uid="{15DD7175-C9E6-4E43-BD85-8EEBF56C6C0F}"/>
  <tableColumns count="1">
    <tableColumn id="1" xr3:uid="{AEB88525-1055-4BB2-B471-F55F0AF1783E}" name="MMA_Full_MV" dataDxfId="607"/>
  </tableColumns>
  <tableStyleInfo name="TableStyleLight19" showFirstColumn="0" showLastColumn="0" showRowStripes="1" showColumnStripes="0"/>
</table>
</file>

<file path=xl/tables/table2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82678961-6588-4ECE-8482-86528677E041}" name="MMA_Full_MM" displayName="MMA_Full_MM" ref="AY130:AY138" totalsRowShown="0" headerRowDxfId="606" dataDxfId="605">
  <autoFilter ref="AY130:AY138" xr:uid="{3E9C12AA-0404-4912-B11F-CE720EAB561C}"/>
  <tableColumns count="1">
    <tableColumn id="1" xr3:uid="{142B56F7-220E-4C0C-8A17-9FFC65FFD201}" name="MMA_Full_MM" dataDxfId="604"/>
  </tableColumns>
  <tableStyleInfo name="TableStyleLight19" showFirstColumn="0" showLastColumn="0" showRowStripes="1" showColumnStripes="0"/>
</table>
</file>

<file path=xl/tables/table2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CAE0AC2-245C-4D48-82E0-A640EFC0DA61}" name="Tigers" displayName="Tigers" ref="AA27:AA28" totalsRowShown="0" headerRowDxfId="603" dataDxfId="602">
  <autoFilter ref="AA27:AA28" xr:uid="{CC7A11AA-1197-4DB7-A620-64E3141E713A}"/>
  <tableColumns count="1">
    <tableColumn id="1" xr3:uid="{B6EBDAF7-E023-47DA-AA36-936FBF2BC45E}" name="Tigers" dataDxfId="601"/>
  </tableColumns>
  <tableStyleInfo name="Tabellenformat 3" showFirstColumn="0" showLastColumn="0" showRowStripes="1" showColumnStripes="0"/>
</table>
</file>

<file path=xl/tables/table2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DD221822-B3B6-4B1A-B955-3D6BC1AA7C29}" name="Dragons" displayName="Dragons" ref="AA30:AA31" totalsRowShown="0" headerRowDxfId="600" dataDxfId="599">
  <autoFilter ref="AA30:AA31" xr:uid="{FD7F39D4-89CE-4869-8C78-7665BB51DC8B}"/>
  <tableColumns count="1">
    <tableColumn id="1" xr3:uid="{FF328C8E-0EEA-4795-BE4D-5D910468F8D4}" name="Dragons" dataDxfId="598"/>
  </tableColumns>
  <tableStyleInfo name="Tabellenformat 3" showFirstColumn="0" showLastColumn="0" showRowStripes="1" showColumnStripes="0"/>
</table>
</file>

<file path=xl/tables/table2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8" xr:uid="{12F18B3E-54C9-49BA-86F7-5C96765594D7}" name="Ninjas" displayName="Ninjas" ref="AA33:AA34" totalsRowShown="0" headerRowDxfId="597" dataDxfId="596">
  <autoFilter ref="AA33:AA34" xr:uid="{AF4D4D4B-DB82-4535-8589-40F1FAF28AAE}"/>
  <tableColumns count="1">
    <tableColumn id="1" xr3:uid="{9324A3FB-74F4-424F-9998-C4A1A7807735}" name="Ninjas" dataDxfId="595"/>
  </tableColumns>
  <tableStyleInfo name="Tabellenformat 3" showFirstColumn="0" showLastColumn="0" showRowStripes="1" showColumnStripes="0"/>
</table>
</file>

<file path=xl/tables/table2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1" xr:uid="{85230D7C-8808-4C32-9CF7-4C37FBB3B7C7}" name="Rumble_Tigers" displayName="Rumble_Tigers" ref="H40:H44" totalsRowShown="0" headerRowDxfId="594" dataDxfId="593">
  <autoFilter ref="H40:H44" xr:uid="{24DCA1F9-BA27-44E1-9E1E-11474FC1663A}"/>
  <tableColumns count="1">
    <tableColumn id="1" xr3:uid="{95FD43A4-B887-4BA0-AFC7-C745F1D90260}" name="Rumble_tigers" dataDxfId="592"/>
  </tableColumns>
  <tableStyleInfo name="TableStyleMedium18" showFirstColumn="0" showLastColumn="0" showRowStripes="1" showColumnStripes="0"/>
</table>
</file>

<file path=xl/tables/table2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8F08858D-F863-44AB-9263-1636FA22E51F}" name="No_Contact_Tigers" displayName="No_Contact_Tigers" ref="I40:I44" totalsRowShown="0" headerRowDxfId="591" dataDxfId="590">
  <autoFilter ref="I40:I44" xr:uid="{033933F6-0478-46C0-A77F-D20F751A81FC}"/>
  <tableColumns count="1">
    <tableColumn id="1" xr3:uid="{7A0079EE-0F0E-4C3A-8AAC-AD8876042D05}" name="No_Contact_tigers" dataDxfId="589"/>
  </tableColumns>
  <tableStyleInfo name="TableStyleMedium18" showFirstColumn="0" showLastColumn="0" showRowStripes="1" showColumnStripes="0"/>
</table>
</file>

<file path=xl/tables/table2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94B437C5-2F6F-4062-9055-FC390ADB7184}" name="Kids_Run_Tigers" displayName="Kids_Run_Tigers" ref="J40:J44" totalsRowShown="0" headerRowDxfId="588" dataDxfId="587">
  <autoFilter ref="J40:J44" xr:uid="{B44A36EC-6BEE-483A-8197-6A831C486EF2}"/>
  <tableColumns count="1">
    <tableColumn id="1" xr3:uid="{81F7C4B7-DB3D-4C4B-90F3-56617E74A70C}" name="Kids Run_tigers" dataDxfId="586"/>
  </tableColumns>
  <tableStyleInfo name="TableStyleMedium11" showFirstColumn="0" showLastColumn="0" showRowStripes="1" showColumnStripes="0"/>
</table>
</file>

<file path=xl/tables/table2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4" xr:uid="{932C5FEF-97EA-4A39-87F8-C88780F4E519}" name="Rumble_Dragons" displayName="Rumble_Dragons" ref="K40:K44" totalsRowShown="0" headerRowDxfId="585" dataDxfId="584">
  <autoFilter ref="K40:K44" xr:uid="{9E110B5A-6589-48B7-9553-53C83F07464B}"/>
  <tableColumns count="1">
    <tableColumn id="1" xr3:uid="{7CD708EB-0AE7-489C-B4A9-1DE93D1DFEB2}" name="Rumble_Dragons" dataDxfId="583"/>
  </tableColumns>
  <tableStyleInfo name="TableStyleLight21" showFirstColumn="0" showLastColumn="0" showRowStripes="1" showColumnStripes="0"/>
</table>
</file>

<file path=xl/tables/table2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5" xr:uid="{9A4B6B08-45BA-4F16-B705-450F523799E5}" name="No_Contact_Dragons" displayName="No_Contact_Dragons" ref="L40:L44" totalsRowShown="0" headerRowDxfId="582" dataDxfId="581">
  <autoFilter ref="L40:L44" xr:uid="{BC0AC5F5-9519-4110-BA71-E0ABFAF447FA}"/>
  <tableColumns count="1">
    <tableColumn id="1" xr3:uid="{00055276-6AFC-43A5-87BD-CBF8AB532DFC}" name="No_Contact_Dragons" dataDxfId="580"/>
  </tableColumns>
  <tableStyleInfo name="TableStyleLight21" showFirstColumn="0" showLastColumn="0" showRowStripes="1" showColumnStripes="0"/>
</table>
</file>

<file path=xl/tables/table2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6" xr:uid="{7A1177F1-8580-40CF-8A35-1F7C65E2E259}" name="Kids_Run_Dragons" displayName="Kids_Run_Dragons" ref="M40:M44" totalsRowShown="0" headerRowDxfId="579" dataDxfId="578">
  <autoFilter ref="M40:M44" xr:uid="{1CDF1178-318E-4C70-948E-88ECD8CDD966}"/>
  <tableColumns count="1">
    <tableColumn id="1" xr3:uid="{B220E26C-8738-4B61-9125-2FB933B5681B}" name="Kids_Run_Dragons" dataDxfId="577"/>
  </tableColumns>
  <tableStyleInfo name="TableStyleLight21" showFirstColumn="0" showLastColumn="0" showRowStripes="1" showColumnStripes="0"/>
</table>
</file>

<file path=xl/tables/table2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7" xr:uid="{87B60E41-6714-441C-98FD-F5682C40D2E0}" name="Rumble_Ninjas" displayName="Rumble_Ninjas" ref="N40:N44" totalsRowShown="0" headerRowDxfId="576" dataDxfId="575">
  <autoFilter ref="N40:N44" xr:uid="{9BF53495-05B2-4FFE-8066-A7FEF53A3B19}"/>
  <tableColumns count="1">
    <tableColumn id="1" xr3:uid="{D33EACEC-7680-4146-8A1B-1E0267CE25B7}" name="Rumble_Ninjas" dataDxfId="574"/>
  </tableColumns>
  <tableStyleInfo name="TableStyleLight8" showFirstColumn="0" showLastColumn="0" showRowStripes="1" showColumnStripes="0"/>
</table>
</file>

<file path=xl/tables/table2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4F22206D-E217-4E84-BF81-02C8D6B59A1F}" name="No_Contact_Ninjas" displayName="No_Contact_Ninjas" ref="O40:O44" totalsRowShown="0" headerRowDxfId="573" dataDxfId="572">
  <autoFilter ref="O40:O44" xr:uid="{24338EA4-8375-4936-A258-8FC90C613AC6}"/>
  <tableColumns count="1">
    <tableColumn id="1" xr3:uid="{A4E76308-AE74-4E66-BFDB-FEAF05F4C507}" name="No_Contact_Ninjas" dataDxfId="571"/>
  </tableColumns>
  <tableStyleInfo name="TableStyleMedium1" showFirstColumn="0" showLastColumn="0" showRowStripes="1" showColumnStripes="0"/>
</table>
</file>

<file path=xl/tables/table2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B72D95BC-FB67-41A6-A7D8-A04367913ABB}" name="Kids_Run_Ninjas" displayName="Kids_Run_Ninjas" ref="P40:P44" totalsRowShown="0" headerRowDxfId="570" dataDxfId="569">
  <autoFilter ref="P40:P44" xr:uid="{8E5E5F5C-5813-4654-8C04-4B237DFE20E5}"/>
  <tableColumns count="1">
    <tableColumn id="1" xr3:uid="{2ACAC25B-07D6-4A55-9607-95EB08CEF970}" name="Kids_Run_Ninjas" dataDxfId="568"/>
  </tableColumns>
  <tableStyleInfo name="TableStyleMedium1" showFirstColumn="0" showLastColumn="0" showRowStripes="1" showColumnStripes="0"/>
</table>
</file>

<file path=xl/tables/table2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71EDB50E-24BA-4791-8F9F-9B5923A1AE57}" name="Team_Forms" displayName="Team_Forms" ref="M48:M54" totalsRowShown="0" headerRowDxfId="567" dataDxfId="566">
  <autoFilter ref="M48:M54" xr:uid="{CDF689F7-D044-4B5D-950E-F242FC2053D7}"/>
  <tableColumns count="1">
    <tableColumn id="1" xr3:uid="{89E19B85-0710-452F-B0AA-F8508BBD7EAD}" name="Team_Forms" dataDxfId="565"/>
  </tableColumns>
  <tableStyleInfo name="TableStyleLight1" showFirstColumn="0" showLastColumn="0" showRowStripes="1" showColumnStripes="0"/>
</table>
</file>

<file path=xl/tables/table2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1" xr:uid="{3CCF5447-107A-488C-9104-1624BADFF203}" name="Team_Fight" displayName="Team_Fight" ref="L48:L54" totalsRowShown="0" headerRowDxfId="564" dataDxfId="563">
  <autoFilter ref="L48:L54" xr:uid="{75529E9D-C108-4881-820D-299086C0D214}"/>
  <tableColumns count="1">
    <tableColumn id="1" xr3:uid="{61C68E41-5D08-4588-9B42-423CFFE42211}" name="Team_Fight" dataDxfId="562"/>
  </tableColumns>
  <tableStyleInfo name="TableStyleMedium2" showFirstColumn="0" showLastColumn="0" showRowStripes="1" showColumnStripes="0"/>
</table>
</file>

<file path=xl/tables/table2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86A8CC54-DC3C-45A5-AC49-9D2AD135DCB2}" name="Normal__Kids" displayName="Normal__Kids" ref="O59:O63" totalsRowShown="0" headerRowDxfId="561" dataDxfId="560">
  <autoFilter ref="O59:O63" xr:uid="{529B9F89-9F0F-427B-AC0A-3CFF641D345C}"/>
  <tableColumns count="1">
    <tableColumn id="1" xr3:uid="{EECCFD01-C783-44B6-89F1-511D0000A829}" name="Normal__Kids" dataDxfId="559"/>
  </tableColumns>
  <tableStyleInfo name="TableStyleLight9" showFirstColumn="0" showLastColumn="0" showRowStripes="1" showColumnStripes="0"/>
</table>
</file>

<file path=xl/tables/table2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C9E4B072-0E49-422D-9097-BC705BC81F6A}" name="Normal__Juniors" displayName="Normal__Juniors" ref="P59:P63" totalsRowShown="0" headerRowDxfId="558" dataDxfId="557">
  <autoFilter ref="P59:P63" xr:uid="{24BB18B6-7181-4F31-B4F6-5009859629F8}"/>
  <tableColumns count="1">
    <tableColumn id="1" xr3:uid="{AF87A80C-DE8A-4186-99B4-20BC28C245C0}" name="Normal__Juniors" dataDxfId="556"/>
  </tableColumns>
  <tableStyleInfo name="TableStyleMedium2" showFirstColumn="0" showLastColumn="0" showRowStripes="1" showColumnStripes="0"/>
</table>
</file>

<file path=xl/tables/table2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6" xr:uid="{B7A8F24B-3E1C-4E67-80CE-A9F24455CF07}" name="Normal__Seniors" displayName="Normal__Seniors" ref="Q59:Q63" totalsRowShown="0" headerRowDxfId="555" dataDxfId="554">
  <autoFilter ref="Q59:Q63" xr:uid="{75866F99-1837-46B2-B421-7AF692963C56}"/>
  <tableColumns count="1">
    <tableColumn id="1" xr3:uid="{B0E02131-C1D3-4FFB-B33F-40C0E4B172D2}" name="Normal__Seniors" dataDxfId="553"/>
  </tableColumns>
  <tableStyleInfo name="TableStyleLight1" showFirstColumn="0" showLastColumn="0" showRowStripes="1" showColumnStripes="0"/>
</table>
</file>

<file path=xl/tables/table2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0B8BFDFE-3BE4-4537-B44D-2EFAC697ED1D}" name="Tagteam__Kids" displayName="Tagteam__Kids" ref="R59:R63" totalsRowShown="0" headerRowDxfId="552" dataDxfId="551">
  <autoFilter ref="R59:R63" xr:uid="{D433967F-D927-426D-81FC-29AE561828FB}"/>
  <tableColumns count="1">
    <tableColumn id="1" xr3:uid="{0A4AA457-50A7-4CC6-AA35-2C46D61376ED}" name="Tagteam__Kids" dataDxfId="550"/>
  </tableColumns>
  <tableStyleInfo name="TableStyleLight8" showFirstColumn="0" showLastColumn="0" showRowStripes="1" showColumnStripes="0"/>
</table>
</file>

<file path=xl/tables/table2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EF24E632-3BB4-46AB-969C-7F517903BDBE}" name="Tagteam__Juniors" displayName="Tagteam__Juniors" ref="S59:S63" totalsRowShown="0" headerRowDxfId="549" dataDxfId="548">
  <autoFilter ref="S59:S63" xr:uid="{80378F39-2C27-4309-B7CF-ECF7B5DBA37F}"/>
  <tableColumns count="1">
    <tableColumn id="1" xr3:uid="{82DEE659-E1D0-4C25-8C42-4E65991B9F5F}" name="Tagteam__Juniors" dataDxfId="547"/>
  </tableColumns>
  <tableStyleInfo name="TableStyleLight8" showFirstColumn="0" showLastColumn="0" showRowStripes="1" showColumnStripes="0"/>
</table>
</file>

<file path=xl/tables/table2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9EB37431-D137-4E73-A467-F4329B6FD810}" name="Tagteam__Seniors" displayName="Tagteam__Seniors" ref="T59:T63" totalsRowShown="0" headerRowDxfId="546" dataDxfId="545">
  <autoFilter ref="T59:T63" xr:uid="{1E836AFA-DBC5-4B01-89A4-E0E679D102E4}"/>
  <tableColumns count="1">
    <tableColumn id="1" xr3:uid="{CD730841-C36B-47A0-AE33-DD1BE2EF6FDC}" name="Tagteam__Seniors" dataDxfId="544"/>
  </tableColumns>
  <tableStyleInfo name="TableStyleLight8" showFirstColumn="0" showLastColumn="0" showRowStripes="1" showColumnStripes="0"/>
</table>
</file>

<file path=xl/tables/table2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5A4D4CA2-504D-4721-BB11-8C2569DC6D77}" name="Pointfighting_K" displayName="Pointfighting_K" ref="O65:O66" totalsRowShown="0" headerRowDxfId="543" dataDxfId="542" tableBorderDxfId="541">
  <autoFilter ref="O65:O66" xr:uid="{75021116-481D-4B76-9B87-DAFEFD872282}"/>
  <tableColumns count="1">
    <tableColumn id="1" xr3:uid="{2A435C3A-A96A-4533-829B-6122AF46C4CA}" name="Pointfighting_K" dataDxfId="540"/>
  </tableColumns>
  <tableStyleInfo name="TableStyleLight1" showFirstColumn="0" showLastColumn="0" showRowStripes="1" showColumnStripes="0"/>
</table>
</file>

<file path=xl/tables/table2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804A325C-F609-443E-A913-83691CD0577C}" name="Lightcontact_K" displayName="Lightcontact_K" ref="P65:P66" totalsRowShown="0" headerRowDxfId="539" dataDxfId="538" tableBorderDxfId="537">
  <autoFilter ref="P65:P66" xr:uid="{61099B44-7A5E-48B7-8A3F-734CC1FAECEF}"/>
  <tableColumns count="1">
    <tableColumn id="1" xr3:uid="{DD33D34A-99D8-4007-AC58-1A95D73A37C8}" name="Lightcontact_K" dataDxfId="536"/>
  </tableColumns>
  <tableStyleInfo name="TableStyleMedium2" showFirstColumn="0" showLastColumn="0" showRowStripes="1" showColumnStripes="0"/>
</table>
</file>

<file path=xl/tables/table2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78A18BC6-8F86-486D-9B50-E48CF3DA6A7F}" name="Kicklight_K" displayName="Kicklight_K" ref="Q65:Q66" totalsRowShown="0" headerRowDxfId="535" dataDxfId="534" tableBorderDxfId="533">
  <autoFilter ref="Q65:Q66" xr:uid="{E957F308-F219-4B2A-B56C-8468CF0C2B90}"/>
  <tableColumns count="1">
    <tableColumn id="1" xr3:uid="{4CEA8F22-8AFD-46CC-80D9-D6D59673901E}" name="Kicklight_K" dataDxfId="532"/>
  </tableColumns>
  <tableStyleInfo name="TableStyleMedium2" showFirstColumn="0" showLastColumn="0" showRowStripes="1" showColumnStripes="0"/>
</table>
</file>

<file path=xl/tables/table2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3" xr:uid="{773BD782-6B9F-4ABF-8689-C61EED3FD0EF}" name="Karate_Kumite_K" displayName="Karate_Kumite_K" ref="R65:R66" totalsRowShown="0" headerRowDxfId="531" dataDxfId="529" headerRowBorderDxfId="530" tableBorderDxfId="528">
  <autoFilter ref="R65:R66" xr:uid="{A57E38C5-0563-46BD-A5AB-3A706FAC023E}"/>
  <tableColumns count="1">
    <tableColumn id="1" xr3:uid="{717538DA-C334-4D68-9850-6EF928A4EB97}" name="Karate_Kumite_K" dataDxfId="527"/>
  </tableColumns>
  <tableStyleInfo name="TableStyleMedium2" showFirstColumn="0" showLastColumn="0" showRowStripes="1" showColumnStripes="0"/>
</table>
</file>

<file path=xl/tables/table2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64DDD27E-C26D-4A5C-BB3F-08DA9AD613DF}" name="Pointfighting_K_" displayName="Pointfighting_K_" ref="S65:S66" totalsRowShown="0" headerRowDxfId="526" dataDxfId="525">
  <autoFilter ref="S65:S66" xr:uid="{AD6B29D8-0386-4A3E-B988-2B9422CE2C42}"/>
  <tableColumns count="1">
    <tableColumn id="1" xr3:uid="{0E3C9E4F-6E63-4271-AB82-477C543CE375}" name="Pointfighting_K_" dataDxfId="524"/>
  </tableColumns>
  <tableStyleInfo name="TableStyleMedium2" showFirstColumn="0" showLastColumn="0" showRowStripes="1" showColumnStripes="0"/>
</table>
</file>

<file path=xl/tables/table2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49DB42C4-A3EF-4806-92E6-59122A207D7D}" name="Lightcontact_K_" displayName="Lightcontact_K_" ref="T65:T66" totalsRowShown="0" headerRowDxfId="523" dataDxfId="522">
  <autoFilter ref="T65:T66" xr:uid="{A638AD0C-D748-40AF-9152-5C02C7AA16F1}"/>
  <tableColumns count="1">
    <tableColumn id="1" xr3:uid="{BDA92428-874E-4EE6-A31B-25EA1D59DD87}" name="Lightcontact_K_" dataDxfId="521"/>
  </tableColumns>
  <tableStyleInfo name="TableStyleMedium2" showFirstColumn="0" showLastColumn="0" showRowStripes="1" showColumnStripes="0"/>
</table>
</file>

<file path=xl/tables/table2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78D23A48-D62B-4CDC-8E7E-317485D086A4}" name="Kicklight_K_" displayName="Kicklight_K_" ref="U65:U66" totalsRowShown="0" headerRowDxfId="520" dataDxfId="519">
  <autoFilter ref="U65:U66" xr:uid="{44C38F92-3C86-48C6-90DF-523287CA8611}"/>
  <tableColumns count="1">
    <tableColumn id="1" xr3:uid="{A23D4E23-72C0-4742-B588-27E83DC5E848}" name="Kicklight_K_" dataDxfId="518"/>
  </tableColumns>
  <tableStyleInfo name="TableStyleMedium2" showFirstColumn="0" showLastColumn="0" showRowStripes="1" showColumnStripes="0"/>
</table>
</file>

<file path=xl/tables/table2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9" xr:uid="{6564F57B-9734-415A-9D9C-5C400F77618C}" name="Karate_Kumite_K_" displayName="Karate_Kumite_K_" ref="V65:V66" totalsRowShown="0" headerRowDxfId="517" dataDxfId="516">
  <autoFilter ref="V65:V66" xr:uid="{CF892C4F-0B85-41D4-9AA1-A3BA89377995}"/>
  <tableColumns count="1">
    <tableColumn id="1" xr3:uid="{4708B46B-9FF5-46B8-90C0-5D645795BA95}" name="Karate_Kumite_K_" dataDxfId="515"/>
  </tableColumns>
  <tableStyleInfo name="TableStyleMedium2" showFirstColumn="0" showLastColumn="0" showRowStripes="1" showColumnStripes="0"/>
</table>
</file>

<file path=xl/tables/table2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7F871C7A-3F20-4895-8E92-E67E5FCD251D}" name="Pointfighting_J" displayName="Pointfighting_J" ref="O68:O71" totalsRowShown="0" headerRowDxfId="514" dataDxfId="513">
  <autoFilter ref="O68:O71" xr:uid="{2C08FE23-9675-4BCA-A29B-E7E1583EFB39}"/>
  <tableColumns count="1">
    <tableColumn id="1" xr3:uid="{52A6FAB2-468B-4A47-9D50-EA4448F72CF8}" name="Pointfighting_J" dataDxfId="512"/>
  </tableColumns>
  <tableStyleInfo name="TableStyleMedium2" showFirstColumn="0" showLastColumn="0" showRowStripes="1" showColumnStripes="0"/>
</table>
</file>

<file path=xl/tables/table2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1" xr:uid="{CB157857-013B-4D18-8DE2-02F7B70B3826}" name="Lightcontact_J" displayName="Lightcontact_J" ref="P68:P71" totalsRowShown="0" headerRowDxfId="511" dataDxfId="510">
  <autoFilter ref="P68:P71" xr:uid="{05F20365-28B4-402D-B76D-B80FC8582F8E}"/>
  <tableColumns count="1">
    <tableColumn id="1" xr3:uid="{3D2ED506-6AB3-4E10-8D59-B9D519BB3CE2}" name="Lightcontact_J" dataDxfId="509"/>
  </tableColumns>
  <tableStyleInfo name="TableStyleMedium2" showFirstColumn="0" showLastColumn="0" showRowStripes="1" showColumnStripes="0"/>
</table>
</file>

<file path=xl/tables/table2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9A71A16F-3BB1-4679-8F29-CE2582F8DB6C}" name="Kicklight_J" displayName="Kicklight_J" ref="Q68:Q71" totalsRowShown="0" headerRowDxfId="508" dataDxfId="507">
  <autoFilter ref="Q68:Q71" xr:uid="{B95E6855-866F-4992-BA1E-BD0B64A89AA1}"/>
  <tableColumns count="1">
    <tableColumn id="1" xr3:uid="{D389F61D-FED3-41D0-B25B-D645C32B3C99}" name="Kicklight_J" dataDxfId="506"/>
  </tableColumns>
  <tableStyleInfo name="TableStyleMedium2" showFirstColumn="0" showLastColumn="0" showRowStripes="1" showColumnStripes="0"/>
</table>
</file>

<file path=xl/tables/table2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B79881D2-85D8-46DD-A4F1-45D5EADB3738}" name="Karate_Kumite_J" displayName="Karate_Kumite_J" ref="R68:R71" totalsRowShown="0" headerRowDxfId="505" dataDxfId="504">
  <autoFilter ref="R68:R71" xr:uid="{FE41BE84-78AF-4FDA-8892-43409EE4D44C}"/>
  <tableColumns count="1">
    <tableColumn id="1" xr3:uid="{8EDF80CB-B708-49BD-B53E-653BF1BB1CBC}" name="Karate_Kumite_J" dataDxfId="503"/>
  </tableColumns>
  <tableStyleInfo name="TableStyleMedium2" showFirstColumn="0" showLastColumn="0" showRowStripes="1" showColumnStripes="0"/>
</table>
</file>

<file path=xl/tables/table2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3981AFBB-5AA3-447B-9EF4-DCD976C2AB32}" name="Pointfighting_J_" displayName="Pointfighting_J_" ref="S68:S71" totalsRowShown="0" headerRowDxfId="502" dataDxfId="501">
  <autoFilter ref="S68:S71" xr:uid="{8CA9320D-419A-48FC-85B5-C17897427203}"/>
  <tableColumns count="1">
    <tableColumn id="1" xr3:uid="{4EE24BAA-04C5-4E3B-8E91-C5559B734C7B}" name="Pointfighting_J_" dataDxfId="500"/>
  </tableColumns>
  <tableStyleInfo name="TableStyleMedium2" showFirstColumn="0" showLastColumn="0" showRowStripes="1" showColumnStripes="0"/>
</table>
</file>

<file path=xl/tables/table2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B11119CD-4ECF-4C84-B50D-6616BF2903DD}" name="Lightcontact_J_" displayName="Lightcontact_J_" ref="T68:T71" totalsRowShown="0" headerRowDxfId="499" dataDxfId="498">
  <autoFilter ref="T68:T71" xr:uid="{691E9B53-AF5F-41E6-96C6-BFC6734BF87D}"/>
  <tableColumns count="1">
    <tableColumn id="1" xr3:uid="{7C8A4E34-5A93-441F-A289-970D07D14795}" name="Lightcontact_J_" dataDxfId="497"/>
  </tableColumns>
  <tableStyleInfo name="TableStyleMedium2" showFirstColumn="0" showLastColumn="0" showRowStripes="1" showColumnStripes="0"/>
</table>
</file>

<file path=xl/tables/table2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646CA4EC-686A-4B19-A2B6-3EB7A5B27ABA}" name="Kicklight_J_" displayName="Kicklight_J_" ref="U68:U71" totalsRowShown="0" headerRowDxfId="496" dataDxfId="495">
  <autoFilter ref="U68:U71" xr:uid="{508535EA-D7FE-4967-9D9A-F6DD566BFD78}"/>
  <tableColumns count="1">
    <tableColumn id="1" xr3:uid="{6E519AF6-5B45-464A-8702-C9D1D97127F7}" name="Kicklight_J_" dataDxfId="494"/>
  </tableColumns>
  <tableStyleInfo name="TableStyleMedium2" showFirstColumn="0" showLastColumn="0" showRowStripes="1" showColumnStripes="0"/>
</table>
</file>

<file path=xl/tables/table2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8B03049F-4400-4CF5-A833-502CD24AB63A}" name="Karate_Kumite_J_" displayName="Karate_Kumite_J_" ref="V68:V71" totalsRowShown="0" headerRowDxfId="493" dataDxfId="492">
  <autoFilter ref="V68:V71" xr:uid="{A703D4B4-A35A-49B0-9364-E32CE4CA27BD}"/>
  <tableColumns count="1">
    <tableColumn id="1" xr3:uid="{20615F73-6EFE-4851-BA48-2EC551E16B5E}" name="Karate_Kumite_J_" dataDxfId="491"/>
  </tableColumns>
  <tableStyleInfo name="TableStyleMedium2" showFirstColumn="0" showLastColumn="0" showRowStripes="1" showColumnStripes="0"/>
</table>
</file>

<file path=xl/tables/table2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23DEECDD-9B6B-4E8C-A982-D11ECBAA8673}" name="Pointfighting_S" displayName="Pointfighting_S" ref="O73:O76" totalsRowShown="0" headerRowDxfId="490" dataDxfId="489">
  <autoFilter ref="O73:O76" xr:uid="{C1086D77-330B-4188-BFC7-24C7C88027AB}"/>
  <tableColumns count="1">
    <tableColumn id="1" xr3:uid="{C492D958-9207-45F0-9290-BE926D670AC5}" name="Pointfighting_S" dataDxfId="488"/>
  </tableColumns>
  <tableStyleInfo name="TableStyleMedium2" showFirstColumn="0" showLastColumn="0" showRowStripes="1" showColumnStripes="0"/>
</table>
</file>

<file path=xl/tables/table2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2CC0DC18-D58C-4542-9E09-7EA46BEDBEC4}" name="Lightcontact_S" displayName="Lightcontact_S" ref="P73:P76" totalsRowShown="0" headerRowDxfId="487" dataDxfId="486">
  <autoFilter ref="P73:P76" xr:uid="{72317904-306B-4236-9B89-7F7A3C8387A7}"/>
  <tableColumns count="1">
    <tableColumn id="1" xr3:uid="{89DFF4BA-28FF-4E33-91FE-1DD779F5E192}" name="Lightcontact_S" dataDxfId="485"/>
  </tableColumns>
  <tableStyleInfo name="TableStyleMedium2" showFirstColumn="0" showLastColumn="0" showRowStripes="1" showColumnStripes="0"/>
</table>
</file>

<file path=xl/tables/table2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C5FB2260-F3B5-4981-83DD-034F235D0B2C}" name="Kicklight_S" displayName="Kicklight_S" ref="Q73:Q76" totalsRowShown="0" headerRowDxfId="484" dataDxfId="483">
  <autoFilter ref="Q73:Q76" xr:uid="{5236560B-D0E9-4189-98B7-CBB0B46346E5}"/>
  <tableColumns count="1">
    <tableColumn id="1" xr3:uid="{9F855B6A-343A-4608-8BD2-7D4ED802EDEE}" name="Kicklight_S" dataDxfId="482"/>
  </tableColumns>
  <tableStyleInfo name="TableStyleMedium2" showFirstColumn="0" showLastColumn="0" showRowStripes="1" showColumnStripes="0"/>
</table>
</file>

<file path=xl/tables/table2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1F5D65B9-5C26-4567-92E2-BAE50CB87610}" name="Karate_Kumite_S" displayName="Karate_Kumite_S" ref="R73:R76" totalsRowShown="0" headerRowDxfId="481" dataDxfId="480">
  <autoFilter ref="R73:R76" xr:uid="{81C2DA3C-202F-41BE-B6B8-37F224E53505}"/>
  <tableColumns count="1">
    <tableColumn id="1" xr3:uid="{AAF79D76-3B8A-4B97-AEAB-98A813AE3241}" name="Karate_Kumite_S" dataDxfId="479"/>
  </tableColumns>
  <tableStyleInfo name="TableStyleMedium2" showFirstColumn="0" showLastColumn="0" showRowStripes="1" showColumnStripes="0"/>
</table>
</file>

<file path=xl/tables/table2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87DD7844-8859-4027-AAFC-57C4F041A958}" name="Pointfighting_S_" displayName="Pointfighting_S_" ref="S73:S76" totalsRowShown="0" headerRowDxfId="478" dataDxfId="477">
  <autoFilter ref="S73:S76" xr:uid="{8D831795-D2C6-4DF2-BBE9-6A8F6E08D281}"/>
  <tableColumns count="1">
    <tableColumn id="1" xr3:uid="{BDB862E0-29B3-4FD7-8CFB-3F7756E0C38B}" name="Pointfighting_S_" dataDxfId="476"/>
  </tableColumns>
  <tableStyleInfo name="TableStyleMedium2" showFirstColumn="0" showLastColumn="0" showRowStripes="1" showColumnStripes="0"/>
</table>
</file>

<file path=xl/tables/table2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502DC898-9DA1-4B43-B274-DBF0F4EA31B1}" name="Lightcontact_S_" displayName="Lightcontact_S_" ref="T73:T76" totalsRowShown="0" headerRowDxfId="475" dataDxfId="474">
  <autoFilter ref="T73:T76" xr:uid="{F26488A8-0762-49C4-B30E-FEE716F024FC}"/>
  <tableColumns count="1">
    <tableColumn id="1" xr3:uid="{84016378-19AA-44AA-B1D0-17CD1AE1C46F}" name="Lightcontact_S_" dataDxfId="473"/>
  </tableColumns>
  <tableStyleInfo name="TableStyleMedium2" showFirstColumn="0" showLastColumn="0" showRowStripes="1" showColumnStripes="0"/>
</table>
</file>

<file path=xl/tables/table2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E7E43E05-6FCB-463E-B1B4-7229E3F294DB}" name="Kicklight_S_" displayName="Kicklight_S_" ref="U73:U76" totalsRowShown="0" headerRowDxfId="472" dataDxfId="471">
  <autoFilter ref="U73:U76" xr:uid="{2F1E2D56-B098-4C3D-8545-DD2C435D4C6E}"/>
  <tableColumns count="1">
    <tableColumn id="1" xr3:uid="{6E3C4BE1-CABF-4C5A-BCF5-F6E216F18654}" name="Kicklight_S_" dataDxfId="470"/>
  </tableColumns>
  <tableStyleInfo name="TableStyleMedium2" showFirstColumn="0" showLastColumn="0" showRowStripes="1" showColumnStripes="0"/>
</table>
</file>

<file path=xl/tables/table2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D692D307-0129-4229-88AB-58DE574C6819}" name="Karate_Kumite_S_" displayName="Karate_Kumite_S_" ref="V73:V76" totalsRowShown="0" headerRowDxfId="469" dataDxfId="468">
  <autoFilter ref="V73:V76" xr:uid="{C4176122-D15A-4199-844A-54D2AD1B583B}"/>
  <tableColumns count="1">
    <tableColumn id="1" xr3:uid="{31CF7D6D-AC7D-4273-84F5-B96FF79A1982}" name="Karate_Kumite_S_" dataDxfId="467"/>
  </tableColumns>
  <tableStyleInfo name="TableStyleMedium2" showFirstColumn="0" showLastColumn="0" showRowStripes="1" showColumnStripes="0"/>
</table>
</file>

<file path=xl/tables/table2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D6B503D4-6818-4A32-9972-A26C22408FDF}" name="Synchron_Kids" displayName="Synchron_Kids" ref="O49:O51" totalsRowShown="0" headerRowDxfId="466" dataDxfId="465">
  <autoFilter ref="O49:O51" xr:uid="{1A4715B5-E2BE-4F08-941D-C03F86CD9D2D}"/>
  <tableColumns count="1">
    <tableColumn id="1" xr3:uid="{5225CC00-07B7-4141-A319-57F52FB25C18}" name="Synchron_Kids" dataDxfId="464"/>
  </tableColumns>
  <tableStyleInfo name="TableStyleLight8" showFirstColumn="0" showLastColumn="0" showRowStripes="1" showColumnStripes="0"/>
</table>
</file>

<file path=xl/tables/table2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4" xr:uid="{4C4ED710-43CC-49CA-A2ED-086D1DD03504}" name="Weapons_Music" displayName="Weapons_Music" ref="AQ12:AQ13" totalsRowShown="0" headerRowDxfId="463" dataDxfId="462">
  <autoFilter ref="AQ12:AQ13" xr:uid="{3CA8D4BB-6E9F-49C2-B697-5987CFDEE509}"/>
  <tableColumns count="1">
    <tableColumn id="1" xr3:uid="{78851B52-7201-42A4-AC80-8E731F4C5E62}" name="Weapons_Music" dataDxfId="461"/>
  </tableColumns>
  <tableStyleInfo name="TableStyleLight10" showFirstColumn="0" showLastColumn="0" showRowStripes="1" showColumnStripes="0"/>
</table>
</file>

<file path=xl/tables/table2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322F6D33-44CD-4FAE-92C1-4C9FED6FC59B}" name="Tigers_Mixed" displayName="Tigers_Mixed" ref="AC50:AC51" totalsRowShown="0" headerRowDxfId="460" dataDxfId="459">
  <autoFilter ref="AC50:AC51" xr:uid="{D01ABB45-1D56-4AEE-BABF-5BC3E2AADF6B}"/>
  <tableColumns count="1">
    <tableColumn id="1" xr3:uid="{BD1AEFE1-3E10-42CB-8B02-E0AEF95DE535}" name="Tigers_Mixed" dataDxfId="458"/>
  </tableColumns>
  <tableStyleInfo name="TableStyleLight9" showFirstColumn="0" showLastColumn="0" showRowStripes="1" showColumnStripes="0"/>
</table>
</file>

<file path=xl/tables/table2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6" xr:uid="{C1145629-E99B-4AC2-97AD-8C8890D3E32A}" name="Dragons_Mixed" displayName="Dragons_Mixed" ref="AD50:AD51" totalsRowShown="0" headerRowDxfId="457" dataDxfId="456">
  <autoFilter ref="AD50:AD51" xr:uid="{995FAC52-DE24-418F-A7FD-DAD8A86F18DB}"/>
  <tableColumns count="1">
    <tableColumn id="1" xr3:uid="{104D4280-0B71-4C57-8F86-983356D5F2EC}" name="Dragons_Mixed" dataDxfId="455"/>
  </tableColumns>
  <tableStyleInfo name="TableStyleLight9" showFirstColumn="0" showLastColumn="0" showRowStripes="1" showColumnStripes="0"/>
</table>
</file>

<file path=xl/tables/table2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3" xr:uid="{646F06F0-1424-4A6A-A73C-BF24DDB1FB31}" name="Ninjas_Mixed" displayName="Ninjas_Mixed" ref="AC55:AC56" totalsRowShown="0" headerRowDxfId="454" dataDxfId="453">
  <autoFilter ref="AC55:AC56" xr:uid="{BBDF25D2-9FD1-4564-9A8F-5AC2F415B9E7}"/>
  <tableColumns count="1">
    <tableColumn id="1" xr3:uid="{0443607B-E723-41DD-A74D-8B398A4DD64B}" name="Ninjas_Mixed" dataDxfId="452"/>
  </tableColumns>
  <tableStyleInfo name="TableStyleLight9" showFirstColumn="0" showLastColumn="0" showRowStripes="1" showColumnStripes="0"/>
</table>
</file>

<file path=xl/tables/table2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0AC0E527-C246-4317-8329-DABEFE4F078B}" name="Tigers_" displayName="Tigers_" ref="AF83:AF86" totalsRowShown="0" headerRowDxfId="451" dataDxfId="450">
  <autoFilter ref="AF83:AF86" xr:uid="{8B412D5A-60CA-4FD4-B888-0759FE0B57C7}"/>
  <tableColumns count="1">
    <tableColumn id="1" xr3:uid="{D9C7DFCA-205F-4F97-AB4D-3A8302CF5BCA}" name="Tatami_Tigers" dataDxfId="449"/>
  </tableColumns>
  <tableStyleInfo name="Tabellenformat 3" showFirstColumn="0" showLastColumn="0" showRowStripes="1" showColumnStripes="0"/>
</table>
</file>

<file path=xl/tables/table3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B68DE946-BB0A-46D5-A3EF-48BE54109410}" name="Dragons_" displayName="Dragons_" ref="AG83:AG86" totalsRowShown="0" headerRowDxfId="448" dataDxfId="447">
  <autoFilter ref="AG83:AG86" xr:uid="{117C82C6-A385-4776-8408-5C962CFF9763}"/>
  <tableColumns count="1">
    <tableColumn id="1" xr3:uid="{128D6F88-A71D-4EC0-AA69-DC342E9D9123}" name="Tatami_Dragons" dataDxfId="446"/>
  </tableColumns>
  <tableStyleInfo name="Tabellenformat 3" showFirstColumn="0" showLastColumn="0" showRowStripes="1" showColumnStripes="0"/>
</table>
</file>

<file path=xl/tables/table3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6" xr:uid="{0B1A8BAC-E15B-40C3-B1C9-56DD7D508769}" name="Ninjas_" displayName="Ninjas_" ref="AH83:AH86" totalsRowShown="0" headerRowDxfId="445" dataDxfId="443" headerRowBorderDxfId="444" tableBorderDxfId="442">
  <autoFilter ref="AH83:AH86" xr:uid="{36701441-CE98-422C-A9D1-1A9AA00E64DC}"/>
  <tableColumns count="1">
    <tableColumn id="1" xr3:uid="{6BA3CB39-6023-4F35-ACFD-5EF2D1BD770F}" name="Tatami_Ninjas" dataDxfId="441"/>
  </tableColumns>
  <tableStyleInfo name="Tabellenformat 3" showFirstColumn="0" showLastColumn="0" showRowStripes="1" showColumnStripes="0"/>
</table>
</file>

<file path=xl/tables/table3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B68D0D6C-A497-4FA9-A6F0-BFE6DD35FC80}" name="Grand_Champion" displayName="Grand_Champion" ref="AF70:AF73" totalsRowShown="0" headerRowDxfId="440" dataDxfId="439">
  <autoFilter ref="AF70:AF73" xr:uid="{E5F3F8F8-AF4D-47D8-9057-FC1204EC3442}"/>
  <tableColumns count="1">
    <tableColumn id="1" xr3:uid="{40BC40FC-C7FB-4AAD-B2EC-F888D2473A82}" name="Grand_Champion" dataDxfId="438"/>
  </tableColumns>
  <tableStyleInfo name="TableStyleLight15" showFirstColumn="0" showLastColumn="0" showRowStripes="1" showColumnStripes="0"/>
</table>
</file>

<file path=xl/tables/table3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161A844C-CD53-463E-8501-EF27DA41816E}" name="Grand_Champion_" displayName="Grand_Champion_" ref="AF65:AF68" totalsRowShown="0" headerRowDxfId="437" dataDxfId="436">
  <autoFilter ref="AF65:AF68" xr:uid="{E3C6E148-1080-4BA7-B633-9803C714AAD9}"/>
  <tableColumns count="1">
    <tableColumn id="1" xr3:uid="{BA43EDE2-F5E6-43FB-9F36-273A9EECEF3D}" name="Grand_Champion_" dataDxfId="435"/>
  </tableColumns>
  <tableStyleInfo name="TableStyleLight8" showFirstColumn="0" showLastColumn="0" showRowStripes="1" showColumnStripes="0"/>
</table>
</file>

<file path=xl/tables/table3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9" xr:uid="{1DA3531B-4DD4-41CD-8122-198C78BE3955}" name="Pointfighting_MGC" displayName="Pointfighting_MGC" ref="AC69:AC70" totalsRowShown="0" headerRowDxfId="434" dataDxfId="433" tableBorderDxfId="432">
  <autoFilter ref="AC69:AC70" xr:uid="{EE7C1274-85F2-4DE1-BB79-9F7AB1C6A9B1}"/>
  <tableColumns count="1">
    <tableColumn id="1" xr3:uid="{8186476C-BD99-4960-A246-18DC063A86D0}" name="Pointfighting_MGC" dataDxfId="431"/>
  </tableColumns>
  <tableStyleInfo name="Tabellenformat 1" showFirstColumn="0" showLastColumn="0" showRowStripes="1" showColumnStripes="0"/>
</table>
</file>

<file path=xl/tables/table3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F7C8E9C3-6A36-481E-ADB5-9FF5DFBA930A}" name="Forms_MGC" displayName="Forms_MGC" ref="AD69:AD70" totalsRowShown="0" headerRowDxfId="430" dataDxfId="428" headerRowBorderDxfId="429" tableBorderDxfId="427">
  <autoFilter ref="AD69:AD70" xr:uid="{9CFA08D1-3A25-4DD7-9DDC-A760FF901E4F}"/>
  <tableColumns count="1">
    <tableColumn id="1" xr3:uid="{69DC51F0-6493-48BC-ACCD-B1B67BFAEF09}" name="Forms_MGC" dataDxfId="426"/>
  </tableColumns>
  <tableStyleInfo name="Tabellenformat 1" showFirstColumn="0" showLastColumn="0" showRowStripes="1" showColumnStripes="0"/>
</table>
</file>

<file path=xl/tables/table3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1" xr:uid="{A091E1F5-2C91-4D3A-8D80-49CD8CF0EF29}" name="Pointfighting_FGC" displayName="Pointfighting_FGC" ref="AC74:AC75" totalsRowShown="0" headerRowDxfId="425" dataDxfId="423" headerRowBorderDxfId="424" tableBorderDxfId="422">
  <autoFilter ref="AC74:AC75" xr:uid="{5889D637-0AED-4F7F-8BC4-16DDAD055484}"/>
  <tableColumns count="1">
    <tableColumn id="1" xr3:uid="{3BBFEAFE-C6A6-4E5B-9424-C0D13A34DCAB}" name="Pointfighting_FGC" dataDxfId="421"/>
  </tableColumns>
  <tableStyleInfo name="Tabellenformat 1" showFirstColumn="0" showLastColumn="0" showRowStripes="1" showColumnStripes="0"/>
</table>
</file>

<file path=xl/tables/table3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B4CCB768-B709-4269-8C35-DF86B5D7ACD3}" name="Forms_FGC" displayName="Forms_FGC" ref="AD74:AD75" totalsRowShown="0" headerRowDxfId="420" dataDxfId="418" headerRowBorderDxfId="419" tableBorderDxfId="417">
  <autoFilter ref="AD74:AD75" xr:uid="{832CBE14-142E-4DC4-BF57-245B41CCBD63}"/>
  <tableColumns count="1">
    <tableColumn id="1" xr3:uid="{16ABC6DE-D3B4-480B-AA81-2FD82EA35BBE}" name="Forms_FGC" dataDxfId="416"/>
  </tableColumns>
  <tableStyleInfo name="Tabellenformat 1" showFirstColumn="0" showLastColumn="0" showRowStripes="1" showColumnStripes="0"/>
</table>
</file>

<file path=xl/tables/table3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744FA119-F140-44A1-A5D9-18BE769DD7EE}" name="Tata" displayName="Tata" ref="T38:T40" totalsRowShown="0" headerRowDxfId="415" dataDxfId="414">
  <autoFilter ref="T38:T40" xr:uid="{C50A831D-C23E-4094-95B9-F323F0DFC760}"/>
  <tableColumns count="1">
    <tableColumn id="1" xr3:uid="{A74BA586-E0D8-4507-8A9A-7C1DF54E59F0}" name="Tata" dataDxfId="413"/>
  </tableColumns>
  <tableStyleInfo name="Tabellenformat 4" showFirstColumn="0" showLastColumn="0" showRowStripes="1" showColumnStripes="0"/>
</table>
</file>

<file path=xl/tables/table3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F234F073-AE9B-4567-8DDC-8E35EF6217A6}" name="Form" displayName="Form" ref="U38:U40" totalsRowShown="0" headerRowDxfId="412" dataDxfId="411">
  <autoFilter ref="U38:U40" xr:uid="{5CD65051-ABC0-415C-B278-6DBA55D00C98}"/>
  <tableColumns count="1">
    <tableColumn id="1" xr3:uid="{666521D7-D847-40BD-AE17-CBA6B9547A3F}" name="Form" dataDxfId="410"/>
  </tableColumns>
  <tableStyleInfo name="Tabellenformat 4" showFirstColumn="0" showLastColumn="0" showRowStripes="1" showColumnStripes="0"/>
</table>
</file>

<file path=xl/tables/table3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B3F396C5-8B36-4753-A48D-0983A26B0678}" name="Ring" displayName="Ring" ref="V38:V40" totalsRowShown="0" headerRowDxfId="409" dataDxfId="408">
  <autoFilter ref="V38:V40" xr:uid="{277784C5-D331-429D-B064-C95E477444E9}"/>
  <tableColumns count="1">
    <tableColumn id="1" xr3:uid="{BE7F73EB-E594-417E-89ED-D5CEC0F945C1}" name="Ring" dataDxfId="407"/>
  </tableColumns>
  <tableStyleInfo name="Tabellenformat 4" showFirstColumn="0" showLastColumn="0" showRowStripes="1" showColumnStripes="0"/>
</table>
</file>

<file path=xl/tables/table3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8" xr:uid="{2743ECFF-C938-4643-A7C4-F6CBED551DFC}" name="Gran" displayName="Gran" ref="W38:W39" totalsRowShown="0" headerRowDxfId="406" dataDxfId="405">
  <autoFilter ref="W38:W39" xr:uid="{4D6FF937-5D2E-48C0-8019-245739A991E7}"/>
  <tableColumns count="1">
    <tableColumn id="1" xr3:uid="{115F6737-CE8C-4734-820F-45DB286BEC9D}" name="Gran" dataDxfId="404"/>
  </tableColumns>
  <tableStyleInfo name="Tabellenformat 4" showFirstColumn="0" showLastColumn="0" showRowStripes="1" showColumnStripes="0"/>
</table>
</file>

<file path=xl/tables/table3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E5E612C8-5727-4F8B-B89F-8B4CA1631544}" name="Tige" displayName="Tige" ref="X38:X39" totalsRowShown="0" headerRowDxfId="403" dataDxfId="402">
  <autoFilter ref="X38:X39" xr:uid="{764D4C8F-8DF7-4405-879D-E7794A475A86}"/>
  <tableColumns count="1">
    <tableColumn id="1" xr3:uid="{7BC0C5F8-BBC9-42D9-BE6B-681EA7847BCD}" name="Tige" dataDxfId="401"/>
  </tableColumns>
  <tableStyleInfo name="Tabellenformat 4" showFirstColumn="0" showLastColumn="0" showRowStripes="1" showColumnStripes="0"/>
</table>
</file>

<file path=xl/tables/table3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FF35A285-A3D7-48AC-9AA2-410777E3E5EF}" name="Drag" displayName="Drag" ref="Y38:Y39" totalsRowShown="0" headerRowDxfId="400" dataDxfId="399">
  <autoFilter ref="Y38:Y39" xr:uid="{575A3D3A-32E7-4C07-9E2D-B4AEF11AB7E7}"/>
  <tableColumns count="1">
    <tableColumn id="1" xr3:uid="{29DEE920-DBA6-4913-AF00-674872297C99}" name="Drag" dataDxfId="398"/>
  </tableColumns>
  <tableStyleInfo name="Tabellenformat 4" showFirstColumn="0" showLastColumn="0" showRowStripes="1" showColumnStripes="0"/>
</table>
</file>

<file path=xl/tables/table3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1" xr:uid="{92D8A769-7251-4486-8B59-CBC1A5F6D358}" name="Ninj" displayName="Ninj" ref="Z38:Z39" totalsRowShown="0" headerRowDxfId="397" dataDxfId="396">
  <autoFilter ref="Z38:Z39" xr:uid="{548134E4-3492-47E1-9103-8D0B897FB89A}"/>
  <tableColumns count="1">
    <tableColumn id="1" xr3:uid="{51E0CDF7-959F-4E8E-9A8A-D04265B872D5}" name="Ninj" dataDxfId="395"/>
  </tableColumns>
  <tableStyleInfo name="Tabellenformat 4" showFirstColumn="0" showLastColumn="0" showRowStripes="1" showColumnStripes="0"/>
</table>
</file>

<file path=xl/tables/table3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EA4ECCCD-1237-40AF-BDF8-9E48B965A7FE}" name="First_Start" displayName="First_Start" ref="U44:U45" totalsRowShown="0" headerRowDxfId="394" dataDxfId="393">
  <autoFilter ref="U44:U45" xr:uid="{749C95DF-B83F-4D02-9243-CA73C01E14C8}"/>
  <tableColumns count="1">
    <tableColumn id="1" xr3:uid="{83A960B1-0624-4DD8-B7E4-1ABB4C9E5D55}" name="First_Start" dataDxfId="392"/>
  </tableColumns>
  <tableStyleInfo name="TableStyleMedium14" showFirstColumn="0" showLastColumn="0" showRowStripes="1" showColumnStripes="0"/>
</table>
</file>

<file path=xl/tables/table3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3AD4282A-C55B-472D-9221-1BC9D6A6A296}" name="Further_Start" displayName="Further_Start" ref="V44:V45" totalsRowShown="0" headerRowDxfId="391" dataDxfId="390">
  <autoFilter ref="V44:V45" xr:uid="{898BC4D2-7D00-42D3-B5E1-D41352EADA72}"/>
  <tableColumns count="1">
    <tableColumn id="1" xr3:uid="{9728C3A7-05A4-41B9-94DC-507E3862C563}" name="Further_Start" dataDxfId="389"/>
  </tableColumns>
  <tableStyleInfo name="TableStyleLight14" showFirstColumn="0" showLastColumn="0" showRowStripes="1" showColumnStripes="0"/>
</table>
</file>

<file path=xl/tables/table3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4" xr:uid="{FB2EDE06-7A7D-480A-AF3C-0F6279E94D3E}" name="Start" displayName="Start" ref="W44:W45" totalsRowShown="0" headerRowDxfId="388" dataDxfId="387">
  <autoFilter ref="W44:W45" xr:uid="{055F3158-D8E4-4D90-8980-09A45796B726}"/>
  <tableColumns count="1">
    <tableColumn id="1" xr3:uid="{A8E3010C-722A-4BF0-B2FC-CFD84998CDC4}" name="Start" dataDxfId="386"/>
  </tableColumns>
  <tableStyleInfo name="TableStyleLight14" showFirstColumn="0" showLastColumn="0" showRowStripes="1" showColumnStripes="0"/>
</table>
</file>

<file path=xl/tables/table3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A5EDD533-133E-4620-94CC-06627FDCD36F}" name="Start_" displayName="Start_" ref="X44:X45" totalsRowShown="0" headerRowDxfId="385" dataDxfId="384">
  <autoFilter ref="X44:X45" xr:uid="{B160BA68-E86C-4369-A090-7E818921D74A}"/>
  <tableColumns count="1">
    <tableColumn id="1" xr3:uid="{547E91CC-169F-4396-A5A5-039BD22CFA6A}" name="Start_" dataDxfId="383"/>
  </tableColumns>
  <tableStyleInfo name="TableStyleMedium14" showFirstColumn="0" showLastColumn="0" showRowStripes="1" showColumnStripes="0"/>
</table>
</file>

<file path=xl/tables/table3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6" xr:uid="{5265C23A-8E72-46BA-9D71-80DDABAAB8A3}" name="Mix" displayName="Mix" ref="S38:S39" totalsRowShown="0" headerRowDxfId="382" dataDxfId="381">
  <autoFilter ref="S38:S39" xr:uid="{F2043136-E9AF-41F9-AD3A-592D8C466C3C}"/>
  <tableColumns count="1">
    <tableColumn id="1" xr3:uid="{BDE29A3D-CA25-4CD3-9B2A-DCCA74D46BDA}" name="Mix" dataDxfId="380"/>
  </tableColumns>
  <tableStyleInfo name="Tabellenformat 4" showFirstColumn="0" showLastColumn="0" showRowStripes="1" showColumnStripes="0"/>
</table>
</file>

<file path=xl/tables/table3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8" xr:uid="{1C3FCE4C-80D6-49D0-A933-EE3CCC7D645E}" name="MMA_Light_MJ" displayName="MMA_Light_MJ" ref="AO75:AO83" totalsRowShown="0" headerRowDxfId="379" dataDxfId="378" tableBorderDxfId="377">
  <autoFilter ref="AO75:AO83" xr:uid="{DB102151-CB87-42FE-8ABD-BB3C4528E40C}"/>
  <tableColumns count="1">
    <tableColumn id="1" xr3:uid="{8DC7D736-8F10-4625-AAFD-5E20EBB9832B}" name="MMA_Light_MJ" dataDxfId="376"/>
  </tableColumns>
  <tableStyleInfo name="TableStyleLight8" showFirstColumn="0" showLastColumn="0" showRowStripes="1" showColumnStripes="0"/>
</table>
</file>

<file path=xl/tables/table3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9" xr:uid="{E91CFF6E-263C-44DD-8790-B7850718D751}" name="Selfdefense_Creative_K" displayName="Selfdefense_Creative_K" ref="AR20:AR21" totalsRowShown="0" headerRowDxfId="375" dataDxfId="374">
  <autoFilter ref="AR20:AR21" xr:uid="{539C88CB-D8D4-4DF7-A9B9-07A59F7944BE}"/>
  <tableColumns count="1">
    <tableColumn id="1" xr3:uid="{A2045BD5-1CF9-4B2C-9647-F7AB3A0A1FF2}" name="Selfdefense_Creative_K" dataDxfId="373"/>
  </tableColumns>
  <tableStyleInfo name="TableStyleLight9" showFirstColumn="0" showLastColumn="0" showRowStripes="1" showColumnStripes="0"/>
</table>
</file>

<file path=xl/tables/table3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0" xr:uid="{43C41F84-E23D-4AF5-8C53-2C641A964075}" name="Selfdefense_Creative_FY" displayName="Selfdefense_Creative_FY" ref="AR32:AR34" totalsRowShown="0" headerRowDxfId="372" dataDxfId="371">
  <autoFilter ref="AR32:AR34" xr:uid="{22FCAA65-9A84-4919-A215-391A7422787A}"/>
  <tableColumns count="1">
    <tableColumn id="1" xr3:uid="{164E52CE-E04E-4904-8A88-BE29D4F359BA}" name="Selfdefense_Creative_FU" dataDxfId="370"/>
  </tableColumns>
  <tableStyleInfo name="TableStyleLight9" showFirstColumn="0" showLastColumn="0" showRowStripes="1" showColumnStripes="0"/>
</table>
</file>

<file path=xl/tables/table3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2" xr:uid="{3276C8FF-8E57-47D6-9AA1-196E1628E664}" name="Selfdefense_Creative_FA" displayName="Selfdefense_Creative_FA" ref="AR56:AR58" totalsRowShown="0" headerRowDxfId="369" dataDxfId="368">
  <autoFilter ref="AR56:AR58" xr:uid="{A58557AF-0129-4B31-8638-F1A2F9D02944}"/>
  <tableColumns count="1">
    <tableColumn id="1" xr3:uid="{55DC6341-E672-4E35-8412-D21FADC44876}" name="Selfdefense_Creative_FA" dataDxfId="367"/>
  </tableColumns>
  <tableStyleInfo name="TableStyleLight9" showFirstColumn="0" showLastColumn="0" showRowStripes="1" showColumnStripes="0"/>
</table>
</file>

<file path=xl/tables/table3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4AAA17DB-7388-40D7-AC6F-3D944F047874}" name="Selfdefense_Creative_FS" displayName="Selfdefense_Creative_FS" ref="AR68:AR70" totalsRowShown="0" headerRowDxfId="366" dataDxfId="365">
  <autoFilter ref="AR68:AR70" xr:uid="{B357A209-13EF-4D90-911A-B8C7FDC03C28}"/>
  <tableColumns count="1">
    <tableColumn id="1" xr3:uid="{6352E2F5-2F30-421E-81B6-ABDAA6FA56C0}" name="Selfdefense_Creative_FS" dataDxfId="364"/>
  </tableColumns>
  <tableStyleInfo name="TableStyleLight9" showFirstColumn="0" showLastColumn="0" showRowStripes="1" showColumnStripes="0"/>
</table>
</file>

<file path=xl/tables/table3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4" xr:uid="{5CA1B0DC-ACCA-4200-B9AD-8BD972315B70}" name="Selfdefense_Creative_MY" displayName="Selfdefense_Creative_MY" ref="AX32:AX34" totalsRowShown="0" headerRowDxfId="363" dataDxfId="362">
  <autoFilter ref="AX32:AX34" xr:uid="{17FF98E2-E9F9-45A6-A281-BB57A4C889AA}"/>
  <tableColumns count="1">
    <tableColumn id="1" xr3:uid="{5811DE18-6128-4B6D-9824-47436E464240}" name="Selfdefense_Real_MU" dataDxfId="361"/>
  </tableColumns>
  <tableStyleInfo name="TableStyleMedium2" showFirstColumn="0" showLastColumn="0" showRowStripes="1" showColumnStripes="0"/>
</table>
</file>

<file path=xl/tables/table3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5" xr:uid="{DAEA9166-3690-4F5E-91AE-E0ED672AF53B}" name="Selfdefense_Creative_MA" displayName="Selfdefense_Creative_MA" ref="AX56:AX58" totalsRowShown="0" headerRowDxfId="360" dataDxfId="359">
  <autoFilter ref="AX56:AX58" xr:uid="{C51F7E3E-8EEF-42E5-8157-1D9D49CDA471}"/>
  <tableColumns count="1">
    <tableColumn id="1" xr3:uid="{7557F319-ED8B-42AE-AD3E-36F366D197BA}" name="Selfdefense_MA" dataDxfId="358"/>
  </tableColumns>
  <tableStyleInfo name="TableStyleLight9" showFirstColumn="0" showLastColumn="0" showRowStripes="1" showColumnStripes="0"/>
</table>
</file>

<file path=xl/tables/table3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7" xr:uid="{E4471421-3601-4946-B275-6D762FB77303}" name="Selfdefense_Creative_MS" displayName="Selfdefense_Creative_MS" ref="AX67:AX69" totalsRowShown="0" headerRowDxfId="357" dataDxfId="356">
  <autoFilter ref="AX67:AX69" xr:uid="{51568020-F12C-4454-B815-C7E6810CB0A2}"/>
  <tableColumns count="1">
    <tableColumn id="1" xr3:uid="{43DEE83B-6368-428E-8286-DC6C5B4F856D}" name="Selfdefense_Creative_MS" dataDxfId="355"/>
  </tableColumns>
  <tableStyleInfo name="TableStyleLight9" showFirstColumn="0" showLastColumn="0" showRowStripes="1" showColumnStripes="0"/>
</table>
</file>

<file path=xl/tables/table3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BABC016-27E5-4BC9-933C-FBBE9D314A1C}" name="ITF_Semicontact_MK" displayName="ITF_Semicontact_MK" ref="AS143:AS150" totalsRowShown="0" headerRowDxfId="354" dataDxfId="353">
  <autoFilter ref="AS143:AS150" xr:uid="{A9C13057-043F-47BC-B8E7-E77B04736439}"/>
  <tableColumns count="1">
    <tableColumn id="1" xr3:uid="{0F1FF240-7346-45DB-BD3E-1FAD5837D0A0}" name="ITF_Semicontact_MK" dataDxfId="352"/>
  </tableColumns>
  <tableStyleInfo name="Tabellenformat 5" showFirstColumn="0" showLastColumn="0" showRowStripes="1" showColumnStripes="0"/>
</table>
</file>

<file path=xl/tables/table3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7C2AA7E-9991-4B3B-BD81-A24F6E957D3C}" name="ITF_Semicontact_MJ" displayName="ITF_Semicontact_MJ" ref="AS154:AS162" totalsRowShown="0" headerRowDxfId="351" dataDxfId="350">
  <autoFilter ref="AS154:AS162" xr:uid="{85EED8B1-E98B-4C62-9CE2-882F193A8923}"/>
  <tableColumns count="1">
    <tableColumn id="1" xr3:uid="{D9847626-EB43-4487-B3F5-662B2DA4DD89}" name="ITF_Semicontact_MJ" dataDxfId="349"/>
  </tableColumns>
  <tableStyleInfo name="Tabellenformat 5" showFirstColumn="0" showLastColumn="0" showRowStripes="1" showColumnStripes="0"/>
</table>
</file>

<file path=xl/tables/table3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24867452-EF17-4D8D-944E-7A588B234C87}" name="ITF_Semicontact_FK" displayName="ITF_Semicontact_FK" ref="AR143:AR150" totalsRowShown="0" headerRowDxfId="348" dataDxfId="347">
  <autoFilter ref="AR143:AR150" xr:uid="{EBBC9DA1-92F8-4A04-A0E5-B55CB10B6599}"/>
  <tableColumns count="1">
    <tableColumn id="1" xr3:uid="{6E288E23-1353-41B7-9BC3-A68568BD843B}" name="ITF_Semicontact_FK" dataDxfId="346"/>
  </tableColumns>
  <tableStyleInfo name="Tabellenformat 5" showFirstColumn="0" showLastColumn="0" showRowStripes="1" showColumnStripes="0"/>
</table>
</file>

<file path=xl/tables/table3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5D707C56-BD6F-4F84-9AFD-ACF191A02AD6}" name="ITF_Semicontact_FJ" displayName="ITF_Semicontact_FJ" ref="AR154:AR161" totalsRowShown="0" headerRowDxfId="345" dataDxfId="344">
  <autoFilter ref="AR154:AR161" xr:uid="{3CBC2CF2-2FD4-4D9E-B1DA-10A65EA18C55}"/>
  <tableColumns count="1">
    <tableColumn id="1" xr3:uid="{D98DB921-9F13-4549-97A0-CF8368D43A13}" name="ITF_Semicontact_FJ" dataDxfId="343"/>
  </tableColumns>
  <tableStyleInfo name="Tabellenformat 5" showFirstColumn="0" showLastColumn="0" showRowStripes="1" showColumnStripes="0"/>
</table>
</file>

<file path=xl/tables/table3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A7253032-0331-4156-8814-BC4FBA0FB40F}" name="ITF_Semicontact_FM" displayName="ITF_Semicontact_FM" ref="AR195:AR198" totalsRowShown="0" headerRowDxfId="342" dataDxfId="341">
  <autoFilter ref="AR195:AR198" xr:uid="{F5EBFC96-E9E6-485E-8FE8-503B580B5683}"/>
  <tableColumns count="1">
    <tableColumn id="1" xr3:uid="{055C34FA-FF8D-47C8-9472-C0DCD82B40F8}" name="ITF_Semicontact_FM" dataDxfId="340"/>
  </tableColumns>
  <tableStyleInfo name="Tabellenformat 5" showFirstColumn="0" showLastColumn="0" showRowStripes="1" showColumnStripes="0"/>
</table>
</file>

<file path=xl/tables/table3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225185CA-6339-4FF5-B292-3B89305B4A5E}" name="ITF_Semicontact_FV" displayName="ITF_Semicontact_FV" ref="AR189:AR192" totalsRowShown="0" headerRowDxfId="339" dataDxfId="338">
  <autoFilter ref="AR189:AR192" xr:uid="{A2394435-9495-4766-AA6B-178E4206826D}"/>
  <tableColumns count="1">
    <tableColumn id="1" xr3:uid="{64A3C13E-044F-46DA-9AF0-1F5515010160}" name="ITF_Semicontact_FV" dataDxfId="337"/>
  </tableColumns>
  <tableStyleInfo name="Tabellenformat 5" showFirstColumn="0" showLastColumn="0" showRowStripes="1" showColumnStripes="0"/>
</table>
</file>

<file path=xl/tables/table3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25BB3FEB-27CD-4C8C-A715-4BCB3B9BAB51}" name="ITF_Semicontact_FA" displayName="ITF_Semicontact_FA" ref="AR178:AR184" totalsRowShown="0" headerRowDxfId="336" dataDxfId="335">
  <autoFilter ref="AR178:AR184" xr:uid="{AEE45128-E63C-45E2-9A98-231BD634BBB0}"/>
  <tableColumns count="1">
    <tableColumn id="1" xr3:uid="{874BCD7E-E8FD-40BE-A66A-EB3420927357}" name="ITF_Semicontact_FA" dataDxfId="334"/>
  </tableColumns>
  <tableStyleInfo name="Tabellenformat 5" showFirstColumn="0" showLastColumn="0" showRowStripes="1" showColumnStripes="0"/>
</table>
</file>

<file path=xl/tables/table3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0E1CE474-F017-422C-AAFD-7C5D37285AD7}" name="ITF_Semicontact_FC" displayName="ITF_Semicontact_FC" ref="AR165:AR172" totalsRowShown="0" headerRowDxfId="333" dataDxfId="332">
  <autoFilter ref="AR165:AR172" xr:uid="{1FA6A5C8-917B-4D75-9178-32A13E05C91F}"/>
  <tableColumns count="1">
    <tableColumn id="1" xr3:uid="{CEF38354-937F-40CD-8A5D-48D7B35CA062}" name="ITF_Semicontact_FC" dataDxfId="331"/>
  </tableColumns>
  <tableStyleInfo name="Tabellenformat 5" showFirstColumn="0" showLastColumn="0" showRowStripes="1" showColumnStripes="0"/>
</table>
</file>

<file path=xl/tables/table3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DD400B9-2DD0-4C45-8E9F-058022BAF84E}" name="ITF_Semicontact_MM" displayName="ITF_Semicontact_MM" ref="AS195:AS198" totalsRowShown="0" headerRowDxfId="330" dataDxfId="329">
  <autoFilter ref="AS195:AS198" xr:uid="{6CC4D702-1420-43CB-8FAF-0695A365089A}"/>
  <tableColumns count="1">
    <tableColumn id="1" xr3:uid="{92C4FBE9-1DC4-466E-B69B-16BABCB7809C}" name="ITF_Semicontact_MM" dataDxfId="328"/>
  </tableColumns>
  <tableStyleInfo name="Tabellenformat 5" showFirstColumn="0" showLastColumn="0" showRowStripes="1" showColumnStripes="0"/>
</table>
</file>

<file path=xl/tables/table3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AE0588-6E67-4ABB-8AB3-926B29273C92}" name="ITF_Semicontact_MV" displayName="ITF_Semicontact_MV" ref="AS189:AS192" totalsRowShown="0" headerRowDxfId="327" dataDxfId="326">
  <autoFilter ref="AS189:AS192" xr:uid="{EB8303ED-192B-4B2F-9D93-242238AE5B8B}"/>
  <tableColumns count="1">
    <tableColumn id="1" xr3:uid="{EB30FD2E-0285-4798-97A7-62C3B2A1DDAC}" name="ITF_Semicontact_MV" dataDxfId="325"/>
  </tableColumns>
  <tableStyleInfo name="Tabellenformat 5" showFirstColumn="0" showLastColumn="0" showRowStripes="1" showColumnStripes="0"/>
</table>
</file>

<file path=xl/tables/table3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B42E70A-36EA-44C9-A262-59A2068EF7AA}" name="ITF_Semicontact_MA" displayName="ITF_Semicontact_MA" ref="AS178:AS186" totalsRowShown="0" headerRowDxfId="324" dataDxfId="323">
  <autoFilter ref="AS178:AS186" xr:uid="{7F2489DC-76B0-4132-91E8-B8B02049A917}"/>
  <tableColumns count="1">
    <tableColumn id="1" xr3:uid="{4885A98B-6994-43BB-9BFB-A104D9FD1048}" name="ITF_Semicontact_MA" dataDxfId="322"/>
  </tableColumns>
  <tableStyleInfo name="Tabellenformat 5" showFirstColumn="0" showLastColumn="0" showRowStripes="1" showColumnStripes="0"/>
</table>
</file>

<file path=xl/tables/table3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19CA17C-077F-46B1-AD34-230C9100327E}" name="ITF_Semicontact_MC" displayName="ITF_Semicontact_MC" ref="AS165:AS174" totalsRowShown="0" headerRowDxfId="321" dataDxfId="320">
  <autoFilter ref="AS165:AS174" xr:uid="{9AE06757-3AAF-4F2A-B8F1-D1B7E5D6F2E0}"/>
  <tableColumns count="1">
    <tableColumn id="1" xr3:uid="{95372BE0-D67C-47F0-BA83-3A345ED00D22}" name="ITF_Semicontact_MC" dataDxfId="319"/>
  </tableColumns>
  <tableStyleInfo name="Tabellenformat 5" showFirstColumn="0" showLastColumn="0" showRowStripes="1" showColumnStripes="0"/>
</table>
</file>

<file path=xl/tables/table3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1" xr:uid="{11DB9256-795A-4B2D-9A60-EC9EECB1B4DA}" name="Sport_JiuJitsu_FS" displayName="Sport_JiuJitsu_FS" ref="AO178:AO184" totalsRowShown="0" headerRowDxfId="318" dataDxfId="317">
  <autoFilter ref="AO178:AO184" xr:uid="{DC39B9A8-533C-4DD9-B4B4-25E36BE8AEB8}"/>
  <tableColumns count="1">
    <tableColumn id="1" xr3:uid="{E033C11D-C319-47FE-905C-C6CAC4844453}" name="Sport_JiuJitsu_FS" dataDxfId="316"/>
  </tableColumns>
  <tableStyleInfo name="Tabellenformat 5" showFirstColumn="0" showLastColumn="0" showRowStripes="1" showColumnStripes="0"/>
</table>
</file>

<file path=xl/tables/table3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5F6B987B-1978-4BCD-A4C8-C6CB30A074FF}" name="Sport_JiuJitsu_FY" displayName="Sport_JiuJitsu_FY" ref="AO165:AO172" totalsRowShown="0" headerRowDxfId="315" dataDxfId="314">
  <autoFilter ref="AO165:AO172" xr:uid="{B817F8FA-ECDA-4EC7-A2CE-C974C5744B42}"/>
  <tableColumns count="1">
    <tableColumn id="1" xr3:uid="{505618CF-62ED-49AC-8987-D33990C3A969}" name="Sport_JiuJitsu_FY" dataDxfId="313"/>
  </tableColumns>
  <tableStyleInfo name="Tabellenformat 5" showFirstColumn="0" showLastColumn="0" showRowStripes="1" showColumnStripes="0"/>
</table>
</file>

<file path=xl/tables/table3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82989981-CD8A-4C85-ADBE-360881C11EB6}" name="Sport_JiuJitsu_MS" displayName="Sport_JiuJitsu_MS" ref="AP178:AP186" totalsRowShown="0" headerRowDxfId="312" dataDxfId="311">
  <autoFilter ref="AP178:AP186" xr:uid="{8309EB79-EFF2-4F89-9B1B-65C9ECEF837C}"/>
  <tableColumns count="1">
    <tableColumn id="1" xr3:uid="{A9853E14-80EE-4288-9322-59B5D95AC0BF}" name="Sport_JiuJitsu_MS" dataDxfId="310"/>
  </tableColumns>
  <tableStyleInfo name="Tabellenformat 5" showFirstColumn="0" showLastColumn="0" showRowStripes="1" showColumnStripes="0"/>
</table>
</file>

<file path=xl/tables/table3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188A0EE1-D951-46B5-9B27-8455B4D842F5}" name="Sport_JiuJitsu_MY" displayName="Sport_JiuJitsu_MY" ref="AP165:AP174" totalsRowShown="0" headerRowDxfId="309" dataDxfId="308">
  <autoFilter ref="AP165:AP174" xr:uid="{4DE02E75-0CEF-48A6-A6DE-538CEDB757DC}"/>
  <tableColumns count="1">
    <tableColumn id="1" xr3:uid="{70F59F64-6A4F-496A-B861-1EE36E3FD015}" name="Sport_JiuJitsu_MY" dataDxfId="307"/>
  </tableColumns>
  <tableStyleInfo name="Tabellenformat 5" showFirstColumn="0" showLastColumn="0" showRowStripes="1" showColumnStripes="0"/>
</table>
</file>

<file path=xl/tables/table3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99507BFB-D144-49B0-A2AA-7111BD04D934}" name="Normal_Kids" displayName="Normal_Kids" ref="R49:R50" totalsRowShown="0" headerRowDxfId="306" dataDxfId="305">
  <autoFilter ref="R49:R50" xr:uid="{9D6D963E-37A8-4E40-A82A-78A18B118393}"/>
  <tableColumns count="1">
    <tableColumn id="1" xr3:uid="{247A45AC-5FFD-4F95-8C72-B36788CEB10A}" name="Normal_Kids" dataDxfId="304"/>
  </tableColumns>
  <tableStyleInfo name="TableStyleLight8" showFirstColumn="0" showLastColumn="0" showRowStripes="1" showColumnStripes="0"/>
</table>
</file>

<file path=xl/tables/table3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3" xr:uid="{8BA2FFE3-E5B5-4060-A9E6-BE4FCA76DEBD}" name="Synchron_Youth" displayName="Synchron_Youth" ref="P49:P51" totalsRowShown="0" headerRowDxfId="303" dataDxfId="302">
  <autoFilter ref="P49:P51" xr:uid="{47E1E4D6-324D-4FCF-9756-365F42AAC5CE}"/>
  <tableColumns count="1">
    <tableColumn id="1" xr3:uid="{3F98FC30-447F-4A2B-A6E3-772727C509EA}" name="Synchron_Youth" dataDxfId="301"/>
  </tableColumns>
  <tableStyleInfo name="TableStyleMedium2" showFirstColumn="0" showLastColumn="0" showRowStripes="1" showColumnStripes="0"/>
</table>
</file>

<file path=xl/tables/table3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6" xr:uid="{FBD3672C-83B9-4EAE-B0E2-706032EB017B}" name="Synchron_Seniors" displayName="Synchron_Seniors" ref="Q49:Q51" totalsRowShown="0" headerRowDxfId="300" dataDxfId="299">
  <autoFilter ref="Q49:Q51" xr:uid="{D9EFD7A1-524E-4174-9986-35C5C236ECF7}"/>
  <tableColumns count="1">
    <tableColumn id="1" xr3:uid="{6F2A519D-72B1-431D-9C6B-9EDCFE8CE841}" name="Synchron_Seniors" dataDxfId="298"/>
  </tableColumns>
  <tableStyleInfo name="TableStyleLight1" showFirstColumn="0" showLastColumn="0" showRowStripes="1" showColumnStripes="0"/>
</table>
</file>

<file path=xl/tables/table3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C4C59235-7DA7-4886-97F8-239424F25A7C}" name="Normal_Youth" displayName="Normal_Youth" ref="S49:S50" totalsRowShown="0" headerRowDxfId="297" dataDxfId="296">
  <autoFilter ref="S49:S50" xr:uid="{56351027-F03D-46F4-ACFD-E7BA5854EC88}"/>
  <tableColumns count="1">
    <tableColumn id="1" xr3:uid="{590A0A15-63E5-452C-8BEE-FE4DB02073B8}" name="Normal_Youth" dataDxfId="295"/>
  </tableColumns>
  <tableStyleInfo name="TableStyleMedium11" showFirstColumn="0" showLastColumn="0" showRowStripes="1" showColumnStripes="0"/>
</table>
</file>

<file path=xl/tables/table3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1AD9E784-E959-4E7B-882A-C40700524BBA}" name="Normal_Seniors" displayName="Normal_Seniors" ref="T49:T50" totalsRowShown="0" headerRowDxfId="294" dataDxfId="293">
  <autoFilter ref="T49:T50" xr:uid="{FE27055C-4716-487A-A5FA-D071195E4A35}"/>
  <tableColumns count="1">
    <tableColumn id="1" xr3:uid="{82209E43-16C7-4BBE-8D83-57E6B8204CB1}" name="Normal_Seniors" dataDxfId="292"/>
  </tableColumns>
  <tableStyleInfo name="Tabellenformat 2" showFirstColumn="0" showLastColumn="0" showRowStripes="1" showColumnStripes="0"/>
</table>
</file>

<file path=xl/tables/table3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9" xr:uid="{051E53B7-E646-4322-A87B-6D1B7589C9E5}" name="Empty_Hands" displayName="Empty_Hands" ref="O53:O54" totalsRowShown="0" headerRowDxfId="291" dataDxfId="290">
  <autoFilter ref="O53:O54" xr:uid="{A1190A74-0DE8-4887-BF03-FC595C3D2F31}"/>
  <tableColumns count="1">
    <tableColumn id="1" xr3:uid="{174A6C93-9AFA-48D7-8326-6AF296B09A36}" name="Empty_Hands" dataDxfId="289"/>
  </tableColumns>
  <tableStyleInfo name="Tabellenformat 2" showFirstColumn="0" showLastColumn="0" showRowStripes="1" showColumnStripes="0"/>
</table>
</file>

<file path=xl/tables/table3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824F6028-3947-4EB0-96F3-06E4C8A1E17A}" name="Weapons" displayName="Weapons" ref="P53:P54" totalsRowShown="0" headerRowDxfId="288" dataDxfId="287">
  <autoFilter ref="P53:P54" xr:uid="{15E7F37F-23C5-4692-B412-790F96B345AE}"/>
  <tableColumns count="1">
    <tableColumn id="1" xr3:uid="{CD2CF3AD-515A-423D-843C-0883E854CB3F}" name="Weapons" dataDxfId="286"/>
  </tableColumns>
  <tableStyleInfo name="TableStyleLight2" showFirstColumn="0" showLastColumn="0" showRowStripes="1" showColumnStripes="0"/>
</table>
</file>

<file path=xl/tables/table3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E1E52456-EA7A-4319-96DC-85A0A01AC599}" name="Open" displayName="Open" ref="Q53:Q54" totalsRowShown="0" headerRowDxfId="285" dataDxfId="284">
  <autoFilter ref="Q53:Q54" xr:uid="{F3BEF728-FEE9-498C-ABB5-59F0AAE9EDDC}"/>
  <tableColumns count="1">
    <tableColumn id="1" xr3:uid="{C8EF96F3-C5E1-4AF3-961F-A690FB80098A}" name="Open" dataDxfId="283"/>
  </tableColumns>
  <tableStyleInfo name="TableStyleLight8" showFirstColumn="0" showLastColumn="0" showRowStripes="1" showColumnStripes="0"/>
</table>
</file>

<file path=xl/tables/table3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FA90E042-24E9-42DD-8082-3A4FF20F012C}" name="Lightcontact_FGC" displayName="Lightcontact_FGC" ref="AC78:AC79" totalsRowShown="0" headerRowDxfId="282" dataDxfId="281">
  <autoFilter ref="AC78:AC79" xr:uid="{32947756-8AAB-4B20-A93C-E260B0B513F5}"/>
  <tableColumns count="1">
    <tableColumn id="1" xr3:uid="{F7C84FBF-1064-467E-9869-82CA9673C235}" name="Lightcontact_FGC" dataDxfId="280"/>
  </tableColumns>
  <tableStyleInfo name="Tabellenformat 1" showFirstColumn="0" showLastColumn="0" showRowStripes="1" showColumnStripes="0"/>
</table>
</file>

<file path=xl/tables/table3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FE65CE04-000D-4433-8A3A-C4FF11B95E0A}" name="Lightcontact_MGC" displayName="Lightcontact_MGC" ref="AD78:AD79" totalsRowShown="0" headerRowDxfId="279" dataDxfId="278">
  <autoFilter ref="AD78:AD79" xr:uid="{98A9F1DC-AC56-4911-9801-E5B0A96F88CC}"/>
  <tableColumns count="1">
    <tableColumn id="1" xr3:uid="{E2B75E26-AB0A-4D18-85C8-A6FB4AFA5181}" name="Lightcontact_MGC" dataDxfId="277"/>
  </tableColumns>
  <tableStyleInfo name="Tabellenformat 1" showFirstColumn="0" showLastColumn="0" showRowStripes="1" showColumnStripes="0"/>
</table>
</file>

<file path=xl/tables/table3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9539559E-BD94-4C3A-8E1C-723F19609692}" name="ITF_Lightcontact_MK" displayName="ITF_Lightcontact_MK" ref="AV144:AV151" totalsRowShown="0" headerRowDxfId="276" dataDxfId="275">
  <autoFilter ref="AV144:AV151" xr:uid="{18582034-6A4B-40E9-8358-00D59FC83D10}"/>
  <tableColumns count="1">
    <tableColumn id="1" xr3:uid="{434AD442-14F9-4E52-A681-034E6D6CDAB0}" name="ITF_Lightcontact_MK" dataDxfId="274"/>
  </tableColumns>
  <tableStyleInfo name="Tabellenformat 5" showFirstColumn="0" showLastColumn="0" showRowStripes="1" showColumnStripes="0"/>
</table>
</file>

<file path=xl/tables/table3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61636575-7E8E-429C-8D3D-362221B56063}" name="ITF_Lightcontact_MJ" displayName="ITF_Lightcontact_MJ" ref="AV155:AV163" totalsRowShown="0" headerRowDxfId="273" dataDxfId="272">
  <autoFilter ref="AV155:AV163" xr:uid="{DBBB4A01-EE7E-4C18-9D03-6BD33F9C984F}"/>
  <tableColumns count="1">
    <tableColumn id="1" xr3:uid="{911A4C86-960E-4F2E-9812-5CB8C5FD5B12}" name="ITF_Lightcontact_MJ" dataDxfId="271"/>
  </tableColumns>
  <tableStyleInfo name="Tabellenformat 5" showFirstColumn="0" showLastColumn="0" showRowStripes="1" showColumnStripes="0"/>
</table>
</file>

<file path=xl/tables/table3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8709E5CC-F517-42CA-AD2C-51E4A2E1EED6}" name="ITF_Lightcontact_FK" displayName="ITF_Lightcontact_FK" ref="AU144:AU151" totalsRowShown="0" headerRowDxfId="270" dataDxfId="269">
  <autoFilter ref="AU144:AU151" xr:uid="{1EF77860-3E7B-4156-8F83-5DA77929F852}"/>
  <tableColumns count="1">
    <tableColumn id="1" xr3:uid="{1984142F-24EF-4743-89D4-851A139CD86B}" name="ITF_Lightcontact_FK" dataDxfId="268"/>
  </tableColumns>
  <tableStyleInfo name="Tabellenformat 5" showFirstColumn="0" showLastColumn="0" showRowStripes="1" showColumnStripes="0"/>
</table>
</file>

<file path=xl/tables/table3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E13DF822-CBEC-4E75-AF90-75EED8CD9081}" name="ITF_Lightcontact_FJ" displayName="ITF_Lightcontact_FJ" ref="AU155:AU162" totalsRowShown="0" headerRowDxfId="267" dataDxfId="266">
  <autoFilter ref="AU155:AU162" xr:uid="{30E10EB5-3824-446C-8C6E-4AA36C7D2D19}"/>
  <tableColumns count="1">
    <tableColumn id="1" xr3:uid="{9318D3DB-3DC7-43D3-9655-75CD5EA1EC0B}" name="ITF_Lightcontact_FJ" dataDxfId="265"/>
  </tableColumns>
  <tableStyleInfo name="Tabellenformat 5" showFirstColumn="0" showLastColumn="0" showRowStripes="1" showColumnStripes="0"/>
</table>
</file>

<file path=xl/tables/table3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753E41C5-B245-423F-9652-68FF49B4194D}" name="ITF_Lightcontact_FM" displayName="ITF_Lightcontact_FM" ref="AU196:AU199" totalsRowShown="0" headerRowDxfId="264" dataDxfId="263">
  <autoFilter ref="AU196:AU199" xr:uid="{F9F22522-34F9-4557-8779-1E916D378874}"/>
  <tableColumns count="1">
    <tableColumn id="1" xr3:uid="{6C682D88-2B28-47B8-B0DD-B67938AC922A}" name="ITF_Lightcontact_FM" dataDxfId="262"/>
  </tableColumns>
  <tableStyleInfo name="Tabellenformat 5" showFirstColumn="0" showLastColumn="0" showRowStripes="1" showColumnStripes="0"/>
</table>
</file>

<file path=xl/tables/table3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F83EF207-F8CC-4FF8-BAEF-9F676B338106}" name="ITF_Lightcontact_FV" displayName="ITF_Lightcontact_FV" ref="AU190:AU193" totalsRowShown="0" headerRowDxfId="261" dataDxfId="260">
  <autoFilter ref="AU190:AU193" xr:uid="{A074876C-5370-4A51-B2D6-B4C74D8161C8}"/>
  <tableColumns count="1">
    <tableColumn id="1" xr3:uid="{2BC217B1-0C7B-4B56-B818-F6F14276B34B}" name="ITF_Lightcontact_FV" dataDxfId="259"/>
  </tableColumns>
  <tableStyleInfo name="Tabellenformat 5" showFirstColumn="0" showLastColumn="0" showRowStripes="1" showColumnStripes="0"/>
</table>
</file>

<file path=xl/tables/table3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C4F3B1B6-6FD4-4D19-B2C6-B18237A43A89}" name="ITF_Lightcontact_FA" displayName="ITF_Lightcontact_FA" ref="AU179:AU185" totalsRowShown="0" headerRowDxfId="258" dataDxfId="257">
  <autoFilter ref="AU179:AU185" xr:uid="{77F9710F-E2D5-4748-9D05-5C4723A09887}"/>
  <tableColumns count="1">
    <tableColumn id="1" xr3:uid="{8C10C56A-7509-44A2-A89F-E9383223C9ED}" name="ITF_Lightcontact_FA" dataDxfId="256"/>
  </tableColumns>
  <tableStyleInfo name="Tabellenformat 5" showFirstColumn="0" showLastColumn="0" showRowStripes="1" showColumnStripes="0"/>
</table>
</file>

<file path=xl/tables/table3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8" xr:uid="{F1A48B23-CF3B-42C6-8CC9-B7402534D8FE}" name="ITF_Lightcontact_FC" displayName="ITF_Lightcontact_FC" ref="AU166:AU173" totalsRowShown="0" headerRowDxfId="255" dataDxfId="254">
  <autoFilter ref="AU166:AU173" xr:uid="{14187843-E2AE-4F4E-94AE-D3EE59C0D4B1}"/>
  <tableColumns count="1">
    <tableColumn id="1" xr3:uid="{5C151F24-5DC7-4B4E-8700-19BA5E190CAA}" name="ITF_Lightcontact_FC" dataDxfId="253"/>
  </tableColumns>
  <tableStyleInfo name="Tabellenformat 5" showFirstColumn="0" showLastColumn="0" showRowStripes="1" showColumnStripes="0"/>
</table>
</file>

<file path=xl/tables/table3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430501AA-2568-4FB8-92BE-02C05B7E843A}" name="ITF_Lightcontact_MM" displayName="ITF_Lightcontact_MM" ref="AV196:AV199" totalsRowShown="0" headerRowDxfId="252" dataDxfId="251">
  <autoFilter ref="AV196:AV199" xr:uid="{23DEFBC9-49D1-4B62-A691-70077D2F854D}"/>
  <tableColumns count="1">
    <tableColumn id="1" xr3:uid="{F9F22EC9-7B35-4BBE-B7D5-848E15A66B78}" name="ITF_Lightcontact_MM" dataDxfId="250"/>
  </tableColumns>
  <tableStyleInfo name="Tabellenformat 5" showFirstColumn="0" showLastColumn="0" showRowStripes="1" showColumnStripes="0"/>
</table>
</file>

<file path=xl/tables/table3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D790DF29-B660-463B-858C-544104C82172}" name="ITF_Lightcontact_MV" displayName="ITF_Lightcontact_MV" ref="AV190:AV193" totalsRowShown="0" headerRowDxfId="249" dataDxfId="248">
  <autoFilter ref="AV190:AV193" xr:uid="{9B25642C-8F4D-41EC-A7F6-65D647D9A6F2}"/>
  <tableColumns count="1">
    <tableColumn id="1" xr3:uid="{F5204472-5B46-4F4B-A729-3AE5CBAE519A}" name="ITF_Lightcontact_MV" dataDxfId="247"/>
  </tableColumns>
  <tableStyleInfo name="Tabellenformat 5" showFirstColumn="0" showLastColumn="0" showRowStripes="1" showColumnStripes="0"/>
</table>
</file>

<file path=xl/tables/table3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1" xr:uid="{7F7F7AC9-2BBC-45B4-956C-3A2E6DEF3DA2}" name="ITF_Lightcontact_MA" displayName="ITF_Lightcontact_MA" ref="AV179:AV187" totalsRowShown="0" headerRowDxfId="246" dataDxfId="245">
  <autoFilter ref="AV179:AV187" xr:uid="{BA029DCC-1B7E-4398-837F-DCA7562D6A9F}"/>
  <tableColumns count="1">
    <tableColumn id="1" xr3:uid="{368C4FCC-692D-4A73-9DCA-36D80ADD6AA0}" name="ITF_Lightcontact_MA" dataDxfId="244"/>
  </tableColumns>
  <tableStyleInfo name="Tabellenformat 5" showFirstColumn="0" showLastColumn="0" showRowStripes="1" showColumnStripes="0"/>
</table>
</file>

<file path=xl/tables/table3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3718B474-52DC-49D5-A2E8-50A1EBF8B28C}" name="ITF_Lightcontact_MC" displayName="ITF_Lightcontact_MC" ref="AV166:AV175" totalsRowShown="0" headerRowDxfId="243" dataDxfId="242">
  <autoFilter ref="AV166:AV175" xr:uid="{C8A78682-D562-42DC-9582-156503023410}"/>
  <tableColumns count="1">
    <tableColumn id="1" xr3:uid="{C364D979-F7A6-4400-A481-3D6A4173807E}" name="ITF_Lightcontact_MC" dataDxfId="241"/>
  </tableColumns>
  <tableStyleInfo name="Tabellenformat 5" showFirstColumn="0" showLastColumn="0" showRowStripes="1" showColumnStripes="0"/>
</table>
</file>

<file path=xl/tables/table3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EE4FE4D9-E3D9-4284-85A8-345CF2319DBD}" name="Tabelle334" displayName="Tabelle334" ref="K3:M231" totalsRowShown="0" headerRowDxfId="240" dataDxfId="239">
  <autoFilter ref="K3:M231" xr:uid="{0D579AD8-A1F2-46F6-9C85-4EE429DAD75F}"/>
  <sortState ref="K4:M231">
    <sortCondition ref="K3:K231"/>
  </sortState>
  <tableColumns count="3">
    <tableColumn id="1" xr3:uid="{03F8EF63-54BC-485B-BD8F-6D0BE1EF61C7}" name="CCo_Country" dataDxfId="238"/>
    <tableColumn id="2" xr3:uid="{23FB9F5E-14BF-4008-93A8-DF52D2BD008B}" name="CCo_Code" dataDxfId="237"/>
    <tableColumn id="3" xr3:uid="{78B78DB1-22CB-4A1F-9F5E-DFD28C891E60}" name="Spalte1" dataDxfId="236"/>
  </tableColumns>
  <tableStyleInfo name="TableStyleLight8" showFirstColumn="0" showLastColumn="0" showRowStripes="1" showColumnStripes="0"/>
</table>
</file>

<file path=xl/tables/table3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1" xr:uid="{5899319A-0C25-4854-BF18-887B81412160}" name="TabelleClub" displayName="TabelleClub" ref="A1:H41" totalsRowShown="0" headerRowDxfId="235" dataDxfId="234">
  <autoFilter ref="A1:H41" xr:uid="{D6691E5F-9CAE-43FE-9D8A-22AA45A7138F}"/>
  <tableColumns count="8">
    <tableColumn id="1" xr3:uid="{C5F9AB2E-74C7-4F4F-9B23-48EA7A7C87EF}" name="Club" dataDxfId="233">
      <calculatedColumnFormula>Registration!$C$8</calculatedColumnFormula>
    </tableColumn>
    <tableColumn id="2" xr3:uid="{24123734-DF53-494B-AB26-FA9A46F92016}" name="Nachname Teamnr" dataDxfId="232"/>
    <tableColumn id="3" xr3:uid="{91CD3FA2-91A1-4C13-84E2-3142E1F0965D}" name="Vorname Team" dataDxfId="231"/>
    <tableColumn id="4" xr3:uid="{81DB264C-9DA4-4BD6-92E3-BCD1308E819A}" name="Spalte4" dataDxfId="230">
      <calculatedColumnFormula>Registration!D18</calculatedColumnFormula>
    </tableColumn>
    <tableColumn id="5" xr3:uid="{D388B702-E6B4-4E3F-AD3C-4632FFC620ED}" name="Gender" dataDxfId="229"/>
    <tableColumn id="6" xr3:uid="{38024BE5-946F-40CF-88A7-F8BB5C8D3C27}" name="Spalte6" dataDxfId="228"/>
    <tableColumn id="7" xr3:uid="{ED73A6CB-469C-4A20-8274-E9C8AC660E63}" name="Landcode" dataDxfId="227"/>
    <tableColumn id="8" xr3:uid="{171C4328-7C7D-4C0D-A9FE-9FA7CB3016BD}" name="Land" dataDxfId="226">
      <calculatedColumnFormula>PROPER(Registration!$F$11)</calculatedColumnFormula>
    </tableColumn>
  </tableColumns>
  <tableStyleInfo name="TableStyleLight8" showFirstColumn="0" showLastColumn="0" showRowStripes="1" showColumnStripes="0"/>
</table>
</file>

<file path=xl/tables/table3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4F9DF85B-D0A8-4A53-97F2-0FA8CCF67166}" name="TabelleCategory" displayName="TabelleCategory" ref="A1:J43" totalsRowShown="0" headerRowDxfId="225" dataDxfId="224">
  <autoFilter ref="A1:J43" xr:uid="{EF29B489-AB72-4BE7-B8B4-3B6E1E74580E}"/>
  <sortState ref="A2:I37">
    <sortCondition ref="A1:A41"/>
  </sortState>
  <tableColumns count="10">
    <tableColumn id="1" xr3:uid="{17DEDC05-F9BB-4700-BD05-515A75482259}" name="Spalte1" dataDxfId="223"/>
    <tableColumn id="2" xr3:uid="{AD312A78-C661-415F-818E-1F38AA9A91CE}" name="Spalte2" dataDxfId="222"/>
    <tableColumn id="8" xr3:uid="{835E9FE5-05BD-44F4-898B-0552E5714A1D}" name="Name" dataDxfId="221">
      <calculatedColumnFormula>TabelleCategory[[#This Row],[Spalte1]]&amp;" "&amp;TabelleCategory[[#This Row],[Spalte2]]</calculatedColumnFormula>
    </tableColumn>
    <tableColumn id="3" xr3:uid="{82F2E62A-E119-40B0-9EF4-551EA6EF7E25}" name="Category" dataDxfId="220"/>
    <tableColumn id="4" xr3:uid="{6C9BAA19-DF57-49D9-884A-12DAE01E045F}" name="Spalte4" dataDxfId="219"/>
    <tableColumn id="5" xr3:uid="{2C76A046-E3CE-4E75-9837-83CABFF9D9FD}" name="Spalte5" dataDxfId="218"/>
    <tableColumn id="9" xr3:uid="{4690C94C-01AA-424C-8EDA-64F41F5A9BF1}" name="Spalte52" dataDxfId="217"/>
    <tableColumn id="6" xr3:uid="{5684BBE4-B5B5-4B2C-86D8-79765E38DBAA}" name="Spalte6" dataDxfId="216"/>
    <tableColumn id="7" xr3:uid="{867A34DD-98D3-4619-A0E4-7A6F0B53CB3D}" name="Code" dataDxfId="215"/>
    <tableColumn id="10" xr3:uid="{7EB1F91C-1B71-41D1-9B8C-5CFC3AAE9050}" name="Spalte3" dataDxfId="214">
      <calculatedColumnFormula>Registration!D18</calculatedColumnFormula>
    </tableColumn>
  </tableColumns>
  <tableStyleInfo name="TableStyleLight8" showFirstColumn="0" showLastColumn="0" showRowStripes="1" showColumnStripes="0"/>
</table>
</file>

<file path=xl/tables/table3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EF3E41B4-AD50-4DC7-97F6-41D58B656290}" name="Tabelle317" displayName="Tabelle317" ref="A1:K2" totalsRowShown="0">
  <autoFilter ref="A1:K2" xr:uid="{F247E075-91C7-40F0-A1D4-207585F5756A}"/>
  <tableColumns count="11">
    <tableColumn id="1" xr3:uid="{89DD076F-D4B0-4A79-828B-0AD43C1DA613}" name="ID"/>
    <tableColumn id="2" xr3:uid="{5A5CCB4E-6DEC-4B76-8AB3-A354ED98CDE8}" name="Club">
      <calculatedColumnFormula>Registration!$C$8</calculatedColumnFormula>
    </tableColumn>
    <tableColumn id="3" xr3:uid="{69744283-6515-4BB6-861D-1A7395443A51}" name="Krzl">
      <calculatedColumnFormula>Registration!G11</calculatedColumnFormula>
    </tableColumn>
    <tableColumn id="4" xr3:uid="{A6CB103D-A106-426A-B612-454BFACBCD72}" name="Nation">
      <calculatedColumnFormula>Registration!F11</calculatedColumnFormula>
    </tableColumn>
    <tableColumn id="5" xr3:uid="{32D7DF56-6E1E-49C2-A33B-A38EF280EF77}" name="Verantwortlicher">
      <calculatedColumnFormula>PROPER(TRIM(Registration!F10))</calculatedColumnFormula>
    </tableColumn>
    <tableColumn id="6" xr3:uid="{F94EEE66-F191-45A3-AB34-F717E597FBFA}" name="Spalte6"/>
    <tableColumn id="7" xr3:uid="{4ABB1A87-AC8B-4AC6-9FED-35D255905A0F}" name="Spalte7"/>
    <tableColumn id="8" xr3:uid="{27BDC2F5-1867-491B-9DD2-92EF532B3C83}" name="Spalte8"/>
    <tableColumn id="9" xr3:uid="{72CCA29A-9C5F-4B3F-BD13-794099F1F1F4}" name="Spalte9"/>
    <tableColumn id="10" xr3:uid="{DE6A2D1B-519B-46B2-BCCE-2BDE71001058}" name="Clubname"/>
    <tableColumn id="11" xr3:uid="{6FBE1A4C-1F58-4683-A45B-3D45E411BE4C}" name="Spalte11"/>
  </tableColumns>
  <tableStyleInfo name="TableStyleLight14" showFirstColumn="0" showLastColumn="0" showRowStripes="1" showColumnStripes="0"/>
</table>
</file>

<file path=xl/tables/table3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D006F04F-833A-4FCC-8A17-7C26CC132E52}" name="TabelleClubdetail" displayName="TabelleClubdetail" ref="A1:H2" totalsRowShown="0" headerRowDxfId="213" dataDxfId="212">
  <autoFilter ref="A1:H2" xr:uid="{C20CDE63-FD17-4B6D-8F9A-D75291D9EFB3}"/>
  <tableColumns count="8">
    <tableColumn id="1" xr3:uid="{72A53541-7566-42A7-8109-393531B14FF3}" name="CLUB" dataDxfId="211">
      <calculatedColumnFormula>Registration!$C$8</calculatedColumnFormula>
    </tableColumn>
    <tableColumn id="2" xr3:uid="{7B84C7C7-5F81-4CF2-8197-B0E995BF2EF8}" name="Strasse" dataDxfId="210">
      <calculatedColumnFormula>PROPER(Registration!C9)</calculatedColumnFormula>
    </tableColumn>
    <tableColumn id="3" xr3:uid="{8CD20D1D-B449-43FA-AE9A-9093A7EC1A71}" name="PLZ" dataDxfId="209"/>
    <tableColumn id="4" xr3:uid="{D65BDCD1-0BEA-45E1-854D-8DE209C3AC44}" name="Ort" dataDxfId="208">
      <calculatedColumnFormula>PROPER(Registration!C10)</calculatedColumnFormula>
    </tableColumn>
    <tableColumn id="5" xr3:uid="{0B65357E-3CB6-4BCA-A888-1960755E3226}" name="Mail" dataDxfId="207"/>
    <tableColumn id="6" xr3:uid="{EA12D2EB-9953-4F67-82C2-24BCAFE7217A}" name="Telefon" dataDxfId="206"/>
    <tableColumn id="7" xr3:uid="{4C510B7D-3614-486A-B7D5-6381A15530C9}" name="Nation" dataDxfId="205"/>
    <tableColumn id="8" xr3:uid="{B45433D3-F0B7-4CEE-80C2-6828DCEB8225}" name="WMAC " dataDxfId="204">
      <calculatedColumnFormula>Registration!I8</calculatedColumnFormula>
    </tableColumn>
  </tableColumns>
  <tableStyleInfo name="TableStyleLight1" showFirstColumn="0" showLastColumn="0" showRowStripes="1" showColumnStripes="0"/>
</table>
</file>

<file path=xl/tables/table3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9" xr:uid="{383C71EC-075A-4408-87B1-758E4EE96A99}" name="TabelleOrgateam" displayName="TabelleOrgateam" ref="A1:J41" totalsRowShown="0" headerRowDxfId="203" dataDxfId="202">
  <autoFilter ref="A1:J41" xr:uid="{22701EDF-FB7C-49B7-88C9-34757F0C76AF}"/>
  <tableColumns count="10">
    <tableColumn id="1" xr3:uid="{DAD101C2-FEB4-48C0-B230-5652C31E2766}" name="Vorname" dataDxfId="201"/>
    <tableColumn id="2" xr3:uid="{9E99C636-70C8-47EA-92C4-E1F9012D5AA0}" name="Nachname" dataDxfId="200"/>
    <tableColumn id="3" xr3:uid="{269349F0-A62C-417E-A782-FE44C071DC9D}" name="Altersklasse" dataDxfId="199"/>
    <tableColumn id="4" xr3:uid="{E4B8FBC3-46C5-4F43-AFDC-1FA2F10BB9A6}" name="Gender" dataDxfId="198"/>
    <tableColumn id="5" xr3:uid="{E97A1348-45C8-4FE9-8E80-5E99495F6D20}" name="Kategorie" dataDxfId="197"/>
    <tableColumn id="6" xr3:uid="{4456F2F9-42A3-4A2A-AB7F-912B6B59B642}" name="Gewicht/Grad" dataDxfId="196"/>
    <tableColumn id="7" xr3:uid="{5EC59DB5-C7CC-449F-97B9-394D9BF2A14F}" name="Club" dataDxfId="195"/>
    <tableColumn id="9" xr3:uid="{BC87C54C-A42D-4EA1-8875-DCD3BB5CF7DB}" name="Medical" dataDxfId="194"/>
    <tableColumn id="8" xr3:uid="{DC242D6E-5A64-4032-99AA-3AF13A59BAD4}" name="Zahlung" dataDxfId="193"/>
    <tableColumn id="10" xr3:uid="{885DF151-FD89-46A9-AB27-068E47184D25}" name="Member" dataDxfId="192">
      <calculatedColumnFormula>Registration!$I$8</calculatedColumnFormula>
    </tableColumn>
  </tableColumns>
  <tableStyleInfo name="TableStyleLight14" showFirstColumn="0" showLastColumn="0" showRowStripes="1" showColumnStripes="0"/>
</table>
</file>

<file path=xl/tables/table3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C217AE1F-FE9E-4F4F-8C46-59C2721C6CB7}" name="Tabelle9" displayName="Tabelle9" ref="A1:D2" totalsRowShown="0">
  <autoFilter ref="A1:D2" xr:uid="{AF5CE838-2719-4B2D-8936-BD278B4D50BE}"/>
  <tableColumns count="4">
    <tableColumn id="1" xr3:uid="{21093853-40FA-4375-9525-1D32D9CB4A40}" name="Single">
      <calculatedColumnFormula>COUNTIF(Registration!K18:K47, "&gt;&lt;*-*")</calculatedColumnFormula>
    </tableColumn>
    <tableColumn id="2" xr3:uid="{894E311E-D2AE-4025-AC19-1A92924EB806}" name="Team">
      <calculatedColumnFormula>COUNTIF(Registration!K53:K62, "&gt;&lt;*-*")</calculatedColumnFormula>
    </tableColumn>
    <tableColumn id="3" xr3:uid="{C63B764A-8331-4EB1-BDC7-291E05F40DBC}" name="Gesamt">
      <calculatedColumnFormula>SUM(A2:B2)</calculatedColumnFormula>
    </tableColumn>
    <tableColumn id="4" xr3:uid="{CC151243-018F-48FA-A84F-DFF29099BB9C}" name="Spalte1">
      <calculatedColumnFormula>PROPER(Registration!C8)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@wamcinfo" TargetMode="External"/><Relationship Id="rId2" Type="http://schemas.openxmlformats.org/officeDocument/2006/relationships/hyperlink" Target="https://www.youtube.com/@wamcinfo" TargetMode="External"/><Relationship Id="rId1" Type="http://schemas.openxmlformats.org/officeDocument/2006/relationships/hyperlink" Target="https://kickboxregistration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mailto:Fighter@aolimail.com" TargetMode="External"/><Relationship Id="rId1" Type="http://schemas.openxmlformats.org/officeDocument/2006/relationships/hyperlink" Target="https://kickboxregistration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5.xml"/><Relationship Id="rId299" Type="http://schemas.openxmlformats.org/officeDocument/2006/relationships/table" Target="../tables/table297.xml"/><Relationship Id="rId303" Type="http://schemas.openxmlformats.org/officeDocument/2006/relationships/table" Target="../tables/table301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63" Type="http://schemas.openxmlformats.org/officeDocument/2006/relationships/table" Target="../tables/table61.xml"/><Relationship Id="rId84" Type="http://schemas.openxmlformats.org/officeDocument/2006/relationships/table" Target="../tables/table82.xml"/><Relationship Id="rId138" Type="http://schemas.openxmlformats.org/officeDocument/2006/relationships/table" Target="../tables/table136.xml"/><Relationship Id="rId159" Type="http://schemas.openxmlformats.org/officeDocument/2006/relationships/table" Target="../tables/table157.xml"/><Relationship Id="rId324" Type="http://schemas.openxmlformats.org/officeDocument/2006/relationships/table" Target="../tables/table322.xml"/><Relationship Id="rId345" Type="http://schemas.openxmlformats.org/officeDocument/2006/relationships/table" Target="../tables/table343.xml"/><Relationship Id="rId366" Type="http://schemas.openxmlformats.org/officeDocument/2006/relationships/table" Target="../tables/table364.xml"/><Relationship Id="rId170" Type="http://schemas.openxmlformats.org/officeDocument/2006/relationships/table" Target="../tables/table168.xml"/><Relationship Id="rId191" Type="http://schemas.openxmlformats.org/officeDocument/2006/relationships/table" Target="../tables/table189.xml"/><Relationship Id="rId205" Type="http://schemas.openxmlformats.org/officeDocument/2006/relationships/table" Target="../tables/table203.xml"/><Relationship Id="rId226" Type="http://schemas.openxmlformats.org/officeDocument/2006/relationships/table" Target="../tables/table224.xml"/><Relationship Id="rId247" Type="http://schemas.openxmlformats.org/officeDocument/2006/relationships/table" Target="../tables/table245.xml"/><Relationship Id="rId107" Type="http://schemas.openxmlformats.org/officeDocument/2006/relationships/table" Target="../tables/table105.xml"/><Relationship Id="rId268" Type="http://schemas.openxmlformats.org/officeDocument/2006/relationships/table" Target="../tables/table266.xml"/><Relationship Id="rId289" Type="http://schemas.openxmlformats.org/officeDocument/2006/relationships/table" Target="../tables/table287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53" Type="http://schemas.openxmlformats.org/officeDocument/2006/relationships/table" Target="../tables/table51.xml"/><Relationship Id="rId74" Type="http://schemas.openxmlformats.org/officeDocument/2006/relationships/table" Target="../tables/table72.xml"/><Relationship Id="rId128" Type="http://schemas.openxmlformats.org/officeDocument/2006/relationships/table" Target="../tables/table126.xml"/><Relationship Id="rId149" Type="http://schemas.openxmlformats.org/officeDocument/2006/relationships/table" Target="../tables/table147.xml"/><Relationship Id="rId314" Type="http://schemas.openxmlformats.org/officeDocument/2006/relationships/table" Target="../tables/table312.xml"/><Relationship Id="rId335" Type="http://schemas.openxmlformats.org/officeDocument/2006/relationships/table" Target="../tables/table333.xml"/><Relationship Id="rId356" Type="http://schemas.openxmlformats.org/officeDocument/2006/relationships/table" Target="../tables/table354.xml"/><Relationship Id="rId5" Type="http://schemas.openxmlformats.org/officeDocument/2006/relationships/table" Target="../tables/table3.xml"/><Relationship Id="rId95" Type="http://schemas.openxmlformats.org/officeDocument/2006/relationships/table" Target="../tables/table93.xml"/><Relationship Id="rId160" Type="http://schemas.openxmlformats.org/officeDocument/2006/relationships/table" Target="../tables/table158.xml"/><Relationship Id="rId181" Type="http://schemas.openxmlformats.org/officeDocument/2006/relationships/table" Target="../tables/table179.xml"/><Relationship Id="rId216" Type="http://schemas.openxmlformats.org/officeDocument/2006/relationships/table" Target="../tables/table214.xml"/><Relationship Id="rId237" Type="http://schemas.openxmlformats.org/officeDocument/2006/relationships/table" Target="../tables/table235.xml"/><Relationship Id="rId258" Type="http://schemas.openxmlformats.org/officeDocument/2006/relationships/table" Target="../tables/table256.xml"/><Relationship Id="rId279" Type="http://schemas.openxmlformats.org/officeDocument/2006/relationships/table" Target="../tables/table277.xml"/><Relationship Id="rId22" Type="http://schemas.openxmlformats.org/officeDocument/2006/relationships/table" Target="../tables/table20.xml"/><Relationship Id="rId43" Type="http://schemas.openxmlformats.org/officeDocument/2006/relationships/table" Target="../tables/table41.xml"/><Relationship Id="rId64" Type="http://schemas.openxmlformats.org/officeDocument/2006/relationships/table" Target="../tables/table62.xml"/><Relationship Id="rId118" Type="http://schemas.openxmlformats.org/officeDocument/2006/relationships/table" Target="../tables/table116.xml"/><Relationship Id="rId139" Type="http://schemas.openxmlformats.org/officeDocument/2006/relationships/table" Target="../tables/table137.xml"/><Relationship Id="rId290" Type="http://schemas.openxmlformats.org/officeDocument/2006/relationships/table" Target="../tables/table288.xml"/><Relationship Id="rId304" Type="http://schemas.openxmlformats.org/officeDocument/2006/relationships/table" Target="../tables/table302.xml"/><Relationship Id="rId325" Type="http://schemas.openxmlformats.org/officeDocument/2006/relationships/table" Target="../tables/table323.xml"/><Relationship Id="rId346" Type="http://schemas.openxmlformats.org/officeDocument/2006/relationships/table" Target="../tables/table344.xml"/><Relationship Id="rId367" Type="http://schemas.openxmlformats.org/officeDocument/2006/relationships/table" Target="../tables/table365.xml"/><Relationship Id="rId85" Type="http://schemas.openxmlformats.org/officeDocument/2006/relationships/table" Target="../tables/table83.xml"/><Relationship Id="rId150" Type="http://schemas.openxmlformats.org/officeDocument/2006/relationships/table" Target="../tables/table148.xml"/><Relationship Id="rId171" Type="http://schemas.openxmlformats.org/officeDocument/2006/relationships/table" Target="../tables/table169.xml"/><Relationship Id="rId192" Type="http://schemas.openxmlformats.org/officeDocument/2006/relationships/table" Target="../tables/table190.xml"/><Relationship Id="rId206" Type="http://schemas.openxmlformats.org/officeDocument/2006/relationships/table" Target="../tables/table204.xml"/><Relationship Id="rId227" Type="http://schemas.openxmlformats.org/officeDocument/2006/relationships/table" Target="../tables/table225.xml"/><Relationship Id="rId248" Type="http://schemas.openxmlformats.org/officeDocument/2006/relationships/table" Target="../tables/table246.xml"/><Relationship Id="rId269" Type="http://schemas.openxmlformats.org/officeDocument/2006/relationships/table" Target="../tables/table267.xml"/><Relationship Id="rId12" Type="http://schemas.openxmlformats.org/officeDocument/2006/relationships/table" Target="../tables/table10.xml"/><Relationship Id="rId33" Type="http://schemas.openxmlformats.org/officeDocument/2006/relationships/table" Target="../tables/table31.xml"/><Relationship Id="rId108" Type="http://schemas.openxmlformats.org/officeDocument/2006/relationships/table" Target="../tables/table106.xml"/><Relationship Id="rId129" Type="http://schemas.openxmlformats.org/officeDocument/2006/relationships/table" Target="../tables/table127.xml"/><Relationship Id="rId280" Type="http://schemas.openxmlformats.org/officeDocument/2006/relationships/table" Target="../tables/table278.xml"/><Relationship Id="rId315" Type="http://schemas.openxmlformats.org/officeDocument/2006/relationships/table" Target="../tables/table313.xml"/><Relationship Id="rId336" Type="http://schemas.openxmlformats.org/officeDocument/2006/relationships/table" Target="../tables/table334.xml"/><Relationship Id="rId357" Type="http://schemas.openxmlformats.org/officeDocument/2006/relationships/table" Target="../tables/table355.xml"/><Relationship Id="rId54" Type="http://schemas.openxmlformats.org/officeDocument/2006/relationships/table" Target="../tables/table52.xml"/><Relationship Id="rId75" Type="http://schemas.openxmlformats.org/officeDocument/2006/relationships/table" Target="../tables/table73.xml"/><Relationship Id="rId96" Type="http://schemas.openxmlformats.org/officeDocument/2006/relationships/table" Target="../tables/table94.xml"/><Relationship Id="rId140" Type="http://schemas.openxmlformats.org/officeDocument/2006/relationships/table" Target="../tables/table138.xml"/><Relationship Id="rId161" Type="http://schemas.openxmlformats.org/officeDocument/2006/relationships/table" Target="../tables/table159.xml"/><Relationship Id="rId182" Type="http://schemas.openxmlformats.org/officeDocument/2006/relationships/table" Target="../tables/table180.xml"/><Relationship Id="rId217" Type="http://schemas.openxmlformats.org/officeDocument/2006/relationships/table" Target="../tables/table215.xml"/><Relationship Id="rId6" Type="http://schemas.openxmlformats.org/officeDocument/2006/relationships/table" Target="../tables/table4.xml"/><Relationship Id="rId238" Type="http://schemas.openxmlformats.org/officeDocument/2006/relationships/table" Target="../tables/table236.xml"/><Relationship Id="rId259" Type="http://schemas.openxmlformats.org/officeDocument/2006/relationships/table" Target="../tables/table257.xml"/><Relationship Id="rId23" Type="http://schemas.openxmlformats.org/officeDocument/2006/relationships/table" Target="../tables/table21.xml"/><Relationship Id="rId119" Type="http://schemas.openxmlformats.org/officeDocument/2006/relationships/table" Target="../tables/table117.xml"/><Relationship Id="rId270" Type="http://schemas.openxmlformats.org/officeDocument/2006/relationships/table" Target="../tables/table268.xml"/><Relationship Id="rId291" Type="http://schemas.openxmlformats.org/officeDocument/2006/relationships/table" Target="../tables/table289.xml"/><Relationship Id="rId305" Type="http://schemas.openxmlformats.org/officeDocument/2006/relationships/table" Target="../tables/table303.xml"/><Relationship Id="rId326" Type="http://schemas.openxmlformats.org/officeDocument/2006/relationships/table" Target="../tables/table324.xml"/><Relationship Id="rId347" Type="http://schemas.openxmlformats.org/officeDocument/2006/relationships/table" Target="../tables/table345.xml"/><Relationship Id="rId44" Type="http://schemas.openxmlformats.org/officeDocument/2006/relationships/table" Target="../tables/table42.xml"/><Relationship Id="rId65" Type="http://schemas.openxmlformats.org/officeDocument/2006/relationships/table" Target="../tables/table63.xml"/><Relationship Id="rId86" Type="http://schemas.openxmlformats.org/officeDocument/2006/relationships/table" Target="../tables/table84.xml"/><Relationship Id="rId130" Type="http://schemas.openxmlformats.org/officeDocument/2006/relationships/table" Target="../tables/table128.xml"/><Relationship Id="rId151" Type="http://schemas.openxmlformats.org/officeDocument/2006/relationships/table" Target="../tables/table149.xml"/><Relationship Id="rId172" Type="http://schemas.openxmlformats.org/officeDocument/2006/relationships/table" Target="../tables/table170.xml"/><Relationship Id="rId193" Type="http://schemas.openxmlformats.org/officeDocument/2006/relationships/table" Target="../tables/table191.xml"/><Relationship Id="rId207" Type="http://schemas.openxmlformats.org/officeDocument/2006/relationships/table" Target="../tables/table205.xml"/><Relationship Id="rId228" Type="http://schemas.openxmlformats.org/officeDocument/2006/relationships/table" Target="../tables/table226.xml"/><Relationship Id="rId249" Type="http://schemas.openxmlformats.org/officeDocument/2006/relationships/table" Target="../tables/table247.xml"/><Relationship Id="rId13" Type="http://schemas.openxmlformats.org/officeDocument/2006/relationships/table" Target="../tables/table11.xml"/><Relationship Id="rId109" Type="http://schemas.openxmlformats.org/officeDocument/2006/relationships/table" Target="../tables/table107.xml"/><Relationship Id="rId260" Type="http://schemas.openxmlformats.org/officeDocument/2006/relationships/table" Target="../tables/table258.xml"/><Relationship Id="rId281" Type="http://schemas.openxmlformats.org/officeDocument/2006/relationships/table" Target="../tables/table279.xml"/><Relationship Id="rId316" Type="http://schemas.openxmlformats.org/officeDocument/2006/relationships/table" Target="../tables/table314.xml"/><Relationship Id="rId337" Type="http://schemas.openxmlformats.org/officeDocument/2006/relationships/table" Target="../tables/table335.xml"/><Relationship Id="rId34" Type="http://schemas.openxmlformats.org/officeDocument/2006/relationships/table" Target="../tables/table32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120" Type="http://schemas.openxmlformats.org/officeDocument/2006/relationships/table" Target="../tables/table118.xml"/><Relationship Id="rId141" Type="http://schemas.openxmlformats.org/officeDocument/2006/relationships/table" Target="../tables/table139.xml"/><Relationship Id="rId358" Type="http://schemas.openxmlformats.org/officeDocument/2006/relationships/table" Target="../tables/table356.xml"/><Relationship Id="rId7" Type="http://schemas.openxmlformats.org/officeDocument/2006/relationships/table" Target="../tables/table5.xml"/><Relationship Id="rId162" Type="http://schemas.openxmlformats.org/officeDocument/2006/relationships/table" Target="../tables/table160.xml"/><Relationship Id="rId183" Type="http://schemas.openxmlformats.org/officeDocument/2006/relationships/table" Target="../tables/table181.xml"/><Relationship Id="rId218" Type="http://schemas.openxmlformats.org/officeDocument/2006/relationships/table" Target="../tables/table216.xml"/><Relationship Id="rId239" Type="http://schemas.openxmlformats.org/officeDocument/2006/relationships/table" Target="../tables/table237.xml"/><Relationship Id="rId250" Type="http://schemas.openxmlformats.org/officeDocument/2006/relationships/table" Target="../tables/table248.xml"/><Relationship Id="rId271" Type="http://schemas.openxmlformats.org/officeDocument/2006/relationships/table" Target="../tables/table269.xml"/><Relationship Id="rId292" Type="http://schemas.openxmlformats.org/officeDocument/2006/relationships/table" Target="../tables/table290.xml"/><Relationship Id="rId306" Type="http://schemas.openxmlformats.org/officeDocument/2006/relationships/table" Target="../tables/table304.xml"/><Relationship Id="rId24" Type="http://schemas.openxmlformats.org/officeDocument/2006/relationships/table" Target="../tables/table22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110" Type="http://schemas.openxmlformats.org/officeDocument/2006/relationships/table" Target="../tables/table108.xml"/><Relationship Id="rId131" Type="http://schemas.openxmlformats.org/officeDocument/2006/relationships/table" Target="../tables/table129.xml"/><Relationship Id="rId327" Type="http://schemas.openxmlformats.org/officeDocument/2006/relationships/table" Target="../tables/table325.xml"/><Relationship Id="rId348" Type="http://schemas.openxmlformats.org/officeDocument/2006/relationships/table" Target="../tables/table346.xml"/><Relationship Id="rId152" Type="http://schemas.openxmlformats.org/officeDocument/2006/relationships/table" Target="../tables/table150.xml"/><Relationship Id="rId173" Type="http://schemas.openxmlformats.org/officeDocument/2006/relationships/table" Target="../tables/table171.xml"/><Relationship Id="rId194" Type="http://schemas.openxmlformats.org/officeDocument/2006/relationships/table" Target="../tables/table192.xml"/><Relationship Id="rId208" Type="http://schemas.openxmlformats.org/officeDocument/2006/relationships/table" Target="../tables/table206.xml"/><Relationship Id="rId229" Type="http://schemas.openxmlformats.org/officeDocument/2006/relationships/table" Target="../tables/table227.xml"/><Relationship Id="rId240" Type="http://schemas.openxmlformats.org/officeDocument/2006/relationships/table" Target="../tables/table238.xml"/><Relationship Id="rId261" Type="http://schemas.openxmlformats.org/officeDocument/2006/relationships/table" Target="../tables/table259.xml"/><Relationship Id="rId14" Type="http://schemas.openxmlformats.org/officeDocument/2006/relationships/table" Target="../tables/table12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table" Target="../tables/table98.xml"/><Relationship Id="rId282" Type="http://schemas.openxmlformats.org/officeDocument/2006/relationships/table" Target="../tables/table280.xml"/><Relationship Id="rId317" Type="http://schemas.openxmlformats.org/officeDocument/2006/relationships/table" Target="../tables/table315.xml"/><Relationship Id="rId338" Type="http://schemas.openxmlformats.org/officeDocument/2006/relationships/table" Target="../tables/table336.xml"/><Relationship Id="rId359" Type="http://schemas.openxmlformats.org/officeDocument/2006/relationships/table" Target="../tables/table357.xml"/><Relationship Id="rId8" Type="http://schemas.openxmlformats.org/officeDocument/2006/relationships/table" Target="../tables/table6.xml"/><Relationship Id="rId98" Type="http://schemas.openxmlformats.org/officeDocument/2006/relationships/table" Target="../tables/table96.xml"/><Relationship Id="rId121" Type="http://schemas.openxmlformats.org/officeDocument/2006/relationships/table" Target="../tables/table119.xml"/><Relationship Id="rId142" Type="http://schemas.openxmlformats.org/officeDocument/2006/relationships/table" Target="../tables/table140.xml"/><Relationship Id="rId163" Type="http://schemas.openxmlformats.org/officeDocument/2006/relationships/table" Target="../tables/table161.xml"/><Relationship Id="rId184" Type="http://schemas.openxmlformats.org/officeDocument/2006/relationships/table" Target="../tables/table182.xml"/><Relationship Id="rId219" Type="http://schemas.openxmlformats.org/officeDocument/2006/relationships/table" Target="../tables/table217.xml"/><Relationship Id="rId230" Type="http://schemas.openxmlformats.org/officeDocument/2006/relationships/table" Target="../tables/table228.xml"/><Relationship Id="rId251" Type="http://schemas.openxmlformats.org/officeDocument/2006/relationships/table" Target="../tables/table249.xml"/><Relationship Id="rId25" Type="http://schemas.openxmlformats.org/officeDocument/2006/relationships/table" Target="../tables/table23.xml"/><Relationship Id="rId46" Type="http://schemas.openxmlformats.org/officeDocument/2006/relationships/table" Target="../tables/table44.xml"/><Relationship Id="rId67" Type="http://schemas.openxmlformats.org/officeDocument/2006/relationships/table" Target="../tables/table65.xml"/><Relationship Id="rId272" Type="http://schemas.openxmlformats.org/officeDocument/2006/relationships/table" Target="../tables/table270.xml"/><Relationship Id="rId293" Type="http://schemas.openxmlformats.org/officeDocument/2006/relationships/table" Target="../tables/table291.xml"/><Relationship Id="rId307" Type="http://schemas.openxmlformats.org/officeDocument/2006/relationships/table" Target="../tables/table305.xml"/><Relationship Id="rId328" Type="http://schemas.openxmlformats.org/officeDocument/2006/relationships/table" Target="../tables/table326.xml"/><Relationship Id="rId349" Type="http://schemas.openxmlformats.org/officeDocument/2006/relationships/table" Target="../tables/table347.xml"/><Relationship Id="rId88" Type="http://schemas.openxmlformats.org/officeDocument/2006/relationships/table" Target="../tables/table86.xml"/><Relationship Id="rId111" Type="http://schemas.openxmlformats.org/officeDocument/2006/relationships/table" Target="../tables/table109.xml"/><Relationship Id="rId132" Type="http://schemas.openxmlformats.org/officeDocument/2006/relationships/table" Target="../tables/table130.xml"/><Relationship Id="rId153" Type="http://schemas.openxmlformats.org/officeDocument/2006/relationships/table" Target="../tables/table151.xml"/><Relationship Id="rId174" Type="http://schemas.openxmlformats.org/officeDocument/2006/relationships/table" Target="../tables/table172.xml"/><Relationship Id="rId195" Type="http://schemas.openxmlformats.org/officeDocument/2006/relationships/table" Target="../tables/table193.xml"/><Relationship Id="rId209" Type="http://schemas.openxmlformats.org/officeDocument/2006/relationships/table" Target="../tables/table207.xml"/><Relationship Id="rId360" Type="http://schemas.openxmlformats.org/officeDocument/2006/relationships/table" Target="../tables/table358.xml"/><Relationship Id="rId220" Type="http://schemas.openxmlformats.org/officeDocument/2006/relationships/table" Target="../tables/table218.xml"/><Relationship Id="rId241" Type="http://schemas.openxmlformats.org/officeDocument/2006/relationships/table" Target="../tables/table239.xml"/><Relationship Id="rId15" Type="http://schemas.openxmlformats.org/officeDocument/2006/relationships/table" Target="../tables/table13.xml"/><Relationship Id="rId36" Type="http://schemas.openxmlformats.org/officeDocument/2006/relationships/table" Target="../tables/table34.xml"/><Relationship Id="rId57" Type="http://schemas.openxmlformats.org/officeDocument/2006/relationships/table" Target="../tables/table55.xml"/><Relationship Id="rId262" Type="http://schemas.openxmlformats.org/officeDocument/2006/relationships/table" Target="../tables/table260.xml"/><Relationship Id="rId283" Type="http://schemas.openxmlformats.org/officeDocument/2006/relationships/table" Target="../tables/table281.xml"/><Relationship Id="rId318" Type="http://schemas.openxmlformats.org/officeDocument/2006/relationships/table" Target="../tables/table316.xml"/><Relationship Id="rId339" Type="http://schemas.openxmlformats.org/officeDocument/2006/relationships/table" Target="../tables/table337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52" Type="http://schemas.openxmlformats.org/officeDocument/2006/relationships/table" Target="../tables/table50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101" Type="http://schemas.openxmlformats.org/officeDocument/2006/relationships/table" Target="../tables/table99.xml"/><Relationship Id="rId122" Type="http://schemas.openxmlformats.org/officeDocument/2006/relationships/table" Target="../tables/table120.xml"/><Relationship Id="rId143" Type="http://schemas.openxmlformats.org/officeDocument/2006/relationships/table" Target="../tables/table141.xml"/><Relationship Id="rId148" Type="http://schemas.openxmlformats.org/officeDocument/2006/relationships/table" Target="../tables/table146.xml"/><Relationship Id="rId164" Type="http://schemas.openxmlformats.org/officeDocument/2006/relationships/table" Target="../tables/table162.xml"/><Relationship Id="rId169" Type="http://schemas.openxmlformats.org/officeDocument/2006/relationships/table" Target="../tables/table167.xml"/><Relationship Id="rId185" Type="http://schemas.openxmlformats.org/officeDocument/2006/relationships/table" Target="../tables/table183.xml"/><Relationship Id="rId334" Type="http://schemas.openxmlformats.org/officeDocument/2006/relationships/table" Target="../tables/table332.xml"/><Relationship Id="rId350" Type="http://schemas.openxmlformats.org/officeDocument/2006/relationships/table" Target="../tables/table348.xml"/><Relationship Id="rId355" Type="http://schemas.openxmlformats.org/officeDocument/2006/relationships/table" Target="../tables/table35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80" Type="http://schemas.openxmlformats.org/officeDocument/2006/relationships/table" Target="../tables/table178.xml"/><Relationship Id="rId210" Type="http://schemas.openxmlformats.org/officeDocument/2006/relationships/table" Target="../tables/table208.xml"/><Relationship Id="rId215" Type="http://schemas.openxmlformats.org/officeDocument/2006/relationships/table" Target="../tables/table213.xml"/><Relationship Id="rId236" Type="http://schemas.openxmlformats.org/officeDocument/2006/relationships/table" Target="../tables/table234.xml"/><Relationship Id="rId257" Type="http://schemas.openxmlformats.org/officeDocument/2006/relationships/table" Target="../tables/table255.xml"/><Relationship Id="rId278" Type="http://schemas.openxmlformats.org/officeDocument/2006/relationships/table" Target="../tables/table276.xml"/><Relationship Id="rId26" Type="http://schemas.openxmlformats.org/officeDocument/2006/relationships/table" Target="../tables/table24.xml"/><Relationship Id="rId231" Type="http://schemas.openxmlformats.org/officeDocument/2006/relationships/table" Target="../tables/table229.xml"/><Relationship Id="rId252" Type="http://schemas.openxmlformats.org/officeDocument/2006/relationships/table" Target="../tables/table250.xml"/><Relationship Id="rId273" Type="http://schemas.openxmlformats.org/officeDocument/2006/relationships/table" Target="../tables/table271.xml"/><Relationship Id="rId294" Type="http://schemas.openxmlformats.org/officeDocument/2006/relationships/table" Target="../tables/table292.xml"/><Relationship Id="rId308" Type="http://schemas.openxmlformats.org/officeDocument/2006/relationships/table" Target="../tables/table306.xml"/><Relationship Id="rId329" Type="http://schemas.openxmlformats.org/officeDocument/2006/relationships/table" Target="../tables/table327.xml"/><Relationship Id="rId47" Type="http://schemas.openxmlformats.org/officeDocument/2006/relationships/table" Target="../tables/table45.xml"/><Relationship Id="rId68" Type="http://schemas.openxmlformats.org/officeDocument/2006/relationships/table" Target="../tables/table66.xml"/><Relationship Id="rId89" Type="http://schemas.openxmlformats.org/officeDocument/2006/relationships/table" Target="../tables/table87.xml"/><Relationship Id="rId112" Type="http://schemas.openxmlformats.org/officeDocument/2006/relationships/table" Target="../tables/table110.xml"/><Relationship Id="rId133" Type="http://schemas.openxmlformats.org/officeDocument/2006/relationships/table" Target="../tables/table131.xml"/><Relationship Id="rId154" Type="http://schemas.openxmlformats.org/officeDocument/2006/relationships/table" Target="../tables/table152.xml"/><Relationship Id="rId175" Type="http://schemas.openxmlformats.org/officeDocument/2006/relationships/table" Target="../tables/table173.xml"/><Relationship Id="rId340" Type="http://schemas.openxmlformats.org/officeDocument/2006/relationships/table" Target="../tables/table338.xml"/><Relationship Id="rId361" Type="http://schemas.openxmlformats.org/officeDocument/2006/relationships/table" Target="../tables/table359.xml"/><Relationship Id="rId196" Type="http://schemas.openxmlformats.org/officeDocument/2006/relationships/table" Target="../tables/table194.xml"/><Relationship Id="rId200" Type="http://schemas.openxmlformats.org/officeDocument/2006/relationships/table" Target="../tables/table198.xml"/><Relationship Id="rId16" Type="http://schemas.openxmlformats.org/officeDocument/2006/relationships/table" Target="../tables/table14.xml"/><Relationship Id="rId221" Type="http://schemas.openxmlformats.org/officeDocument/2006/relationships/table" Target="../tables/table219.xml"/><Relationship Id="rId242" Type="http://schemas.openxmlformats.org/officeDocument/2006/relationships/table" Target="../tables/table240.xml"/><Relationship Id="rId263" Type="http://schemas.openxmlformats.org/officeDocument/2006/relationships/table" Target="../tables/table261.xml"/><Relationship Id="rId284" Type="http://schemas.openxmlformats.org/officeDocument/2006/relationships/table" Target="../tables/table282.xml"/><Relationship Id="rId319" Type="http://schemas.openxmlformats.org/officeDocument/2006/relationships/table" Target="../tables/table317.xml"/><Relationship Id="rId37" Type="http://schemas.openxmlformats.org/officeDocument/2006/relationships/table" Target="../tables/table35.xml"/><Relationship Id="rId58" Type="http://schemas.openxmlformats.org/officeDocument/2006/relationships/table" Target="../tables/table56.xml"/><Relationship Id="rId79" Type="http://schemas.openxmlformats.org/officeDocument/2006/relationships/table" Target="../tables/table77.xml"/><Relationship Id="rId102" Type="http://schemas.openxmlformats.org/officeDocument/2006/relationships/table" Target="../tables/table100.xml"/><Relationship Id="rId123" Type="http://schemas.openxmlformats.org/officeDocument/2006/relationships/table" Target="../tables/table121.xml"/><Relationship Id="rId144" Type="http://schemas.openxmlformats.org/officeDocument/2006/relationships/table" Target="../tables/table142.xml"/><Relationship Id="rId330" Type="http://schemas.openxmlformats.org/officeDocument/2006/relationships/table" Target="../tables/table328.xml"/><Relationship Id="rId90" Type="http://schemas.openxmlformats.org/officeDocument/2006/relationships/table" Target="../tables/table88.xml"/><Relationship Id="rId165" Type="http://schemas.openxmlformats.org/officeDocument/2006/relationships/table" Target="../tables/table163.xml"/><Relationship Id="rId186" Type="http://schemas.openxmlformats.org/officeDocument/2006/relationships/table" Target="../tables/table184.xml"/><Relationship Id="rId351" Type="http://schemas.openxmlformats.org/officeDocument/2006/relationships/table" Target="../tables/table349.xml"/><Relationship Id="rId211" Type="http://schemas.openxmlformats.org/officeDocument/2006/relationships/table" Target="../tables/table209.xml"/><Relationship Id="rId232" Type="http://schemas.openxmlformats.org/officeDocument/2006/relationships/table" Target="../tables/table230.xml"/><Relationship Id="rId253" Type="http://schemas.openxmlformats.org/officeDocument/2006/relationships/table" Target="../tables/table251.xml"/><Relationship Id="rId274" Type="http://schemas.openxmlformats.org/officeDocument/2006/relationships/table" Target="../tables/table272.xml"/><Relationship Id="rId295" Type="http://schemas.openxmlformats.org/officeDocument/2006/relationships/table" Target="../tables/table293.xml"/><Relationship Id="rId309" Type="http://schemas.openxmlformats.org/officeDocument/2006/relationships/table" Target="../tables/table307.xml"/><Relationship Id="rId27" Type="http://schemas.openxmlformats.org/officeDocument/2006/relationships/table" Target="../tables/table25.xml"/><Relationship Id="rId48" Type="http://schemas.openxmlformats.org/officeDocument/2006/relationships/table" Target="../tables/table46.xml"/><Relationship Id="rId69" Type="http://schemas.openxmlformats.org/officeDocument/2006/relationships/table" Target="../tables/table67.xml"/><Relationship Id="rId113" Type="http://schemas.openxmlformats.org/officeDocument/2006/relationships/table" Target="../tables/table111.xml"/><Relationship Id="rId134" Type="http://schemas.openxmlformats.org/officeDocument/2006/relationships/table" Target="../tables/table132.xml"/><Relationship Id="rId320" Type="http://schemas.openxmlformats.org/officeDocument/2006/relationships/table" Target="../tables/table318.xml"/><Relationship Id="rId80" Type="http://schemas.openxmlformats.org/officeDocument/2006/relationships/table" Target="../tables/table78.xml"/><Relationship Id="rId155" Type="http://schemas.openxmlformats.org/officeDocument/2006/relationships/table" Target="../tables/table153.xml"/><Relationship Id="rId176" Type="http://schemas.openxmlformats.org/officeDocument/2006/relationships/table" Target="../tables/table174.xml"/><Relationship Id="rId197" Type="http://schemas.openxmlformats.org/officeDocument/2006/relationships/table" Target="../tables/table195.xml"/><Relationship Id="rId341" Type="http://schemas.openxmlformats.org/officeDocument/2006/relationships/table" Target="../tables/table339.xml"/><Relationship Id="rId362" Type="http://schemas.openxmlformats.org/officeDocument/2006/relationships/table" Target="../tables/table360.xml"/><Relationship Id="rId201" Type="http://schemas.openxmlformats.org/officeDocument/2006/relationships/table" Target="../tables/table199.xml"/><Relationship Id="rId222" Type="http://schemas.openxmlformats.org/officeDocument/2006/relationships/table" Target="../tables/table220.xml"/><Relationship Id="rId243" Type="http://schemas.openxmlformats.org/officeDocument/2006/relationships/table" Target="../tables/table241.xml"/><Relationship Id="rId264" Type="http://schemas.openxmlformats.org/officeDocument/2006/relationships/table" Target="../tables/table262.xml"/><Relationship Id="rId285" Type="http://schemas.openxmlformats.org/officeDocument/2006/relationships/table" Target="../tables/table283.xml"/><Relationship Id="rId17" Type="http://schemas.openxmlformats.org/officeDocument/2006/relationships/table" Target="../tables/table15.xml"/><Relationship Id="rId38" Type="http://schemas.openxmlformats.org/officeDocument/2006/relationships/table" Target="../tables/table36.xml"/><Relationship Id="rId59" Type="http://schemas.openxmlformats.org/officeDocument/2006/relationships/table" Target="../tables/table57.xml"/><Relationship Id="rId103" Type="http://schemas.openxmlformats.org/officeDocument/2006/relationships/table" Target="../tables/table101.xml"/><Relationship Id="rId124" Type="http://schemas.openxmlformats.org/officeDocument/2006/relationships/table" Target="../tables/table122.xml"/><Relationship Id="rId310" Type="http://schemas.openxmlformats.org/officeDocument/2006/relationships/table" Target="../tables/table308.xml"/><Relationship Id="rId70" Type="http://schemas.openxmlformats.org/officeDocument/2006/relationships/table" Target="../tables/table68.xml"/><Relationship Id="rId91" Type="http://schemas.openxmlformats.org/officeDocument/2006/relationships/table" Target="../tables/table89.xml"/><Relationship Id="rId145" Type="http://schemas.openxmlformats.org/officeDocument/2006/relationships/table" Target="../tables/table143.xml"/><Relationship Id="rId166" Type="http://schemas.openxmlformats.org/officeDocument/2006/relationships/table" Target="../tables/table164.xml"/><Relationship Id="rId187" Type="http://schemas.openxmlformats.org/officeDocument/2006/relationships/table" Target="../tables/table185.xml"/><Relationship Id="rId331" Type="http://schemas.openxmlformats.org/officeDocument/2006/relationships/table" Target="../tables/table329.xml"/><Relationship Id="rId352" Type="http://schemas.openxmlformats.org/officeDocument/2006/relationships/table" Target="../tables/table350.xml"/><Relationship Id="rId1" Type="http://schemas.openxmlformats.org/officeDocument/2006/relationships/hyperlink" Target="mailto:kickboxingevent@gmail.com;" TargetMode="External"/><Relationship Id="rId212" Type="http://schemas.openxmlformats.org/officeDocument/2006/relationships/table" Target="../tables/table210.xml"/><Relationship Id="rId233" Type="http://schemas.openxmlformats.org/officeDocument/2006/relationships/table" Target="../tables/table231.xml"/><Relationship Id="rId254" Type="http://schemas.openxmlformats.org/officeDocument/2006/relationships/table" Target="../tables/table252.xml"/><Relationship Id="rId28" Type="http://schemas.openxmlformats.org/officeDocument/2006/relationships/table" Target="../tables/table26.xml"/><Relationship Id="rId49" Type="http://schemas.openxmlformats.org/officeDocument/2006/relationships/table" Target="../tables/table47.xml"/><Relationship Id="rId114" Type="http://schemas.openxmlformats.org/officeDocument/2006/relationships/table" Target="../tables/table112.xml"/><Relationship Id="rId275" Type="http://schemas.openxmlformats.org/officeDocument/2006/relationships/table" Target="../tables/table273.xml"/><Relationship Id="rId296" Type="http://schemas.openxmlformats.org/officeDocument/2006/relationships/table" Target="../tables/table294.xml"/><Relationship Id="rId300" Type="http://schemas.openxmlformats.org/officeDocument/2006/relationships/table" Target="../tables/table298.xml"/><Relationship Id="rId60" Type="http://schemas.openxmlformats.org/officeDocument/2006/relationships/table" Target="../tables/table58.xml"/><Relationship Id="rId81" Type="http://schemas.openxmlformats.org/officeDocument/2006/relationships/table" Target="../tables/table79.xml"/><Relationship Id="rId135" Type="http://schemas.openxmlformats.org/officeDocument/2006/relationships/table" Target="../tables/table133.xml"/><Relationship Id="rId156" Type="http://schemas.openxmlformats.org/officeDocument/2006/relationships/table" Target="../tables/table154.xml"/><Relationship Id="rId177" Type="http://schemas.openxmlformats.org/officeDocument/2006/relationships/table" Target="../tables/table175.xml"/><Relationship Id="rId198" Type="http://schemas.openxmlformats.org/officeDocument/2006/relationships/table" Target="../tables/table196.xml"/><Relationship Id="rId321" Type="http://schemas.openxmlformats.org/officeDocument/2006/relationships/table" Target="../tables/table319.xml"/><Relationship Id="rId342" Type="http://schemas.openxmlformats.org/officeDocument/2006/relationships/table" Target="../tables/table340.xml"/><Relationship Id="rId363" Type="http://schemas.openxmlformats.org/officeDocument/2006/relationships/table" Target="../tables/table361.xml"/><Relationship Id="rId202" Type="http://schemas.openxmlformats.org/officeDocument/2006/relationships/table" Target="../tables/table200.xml"/><Relationship Id="rId223" Type="http://schemas.openxmlformats.org/officeDocument/2006/relationships/table" Target="../tables/table221.xml"/><Relationship Id="rId244" Type="http://schemas.openxmlformats.org/officeDocument/2006/relationships/table" Target="../tables/table242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265" Type="http://schemas.openxmlformats.org/officeDocument/2006/relationships/table" Target="../tables/table263.xml"/><Relationship Id="rId286" Type="http://schemas.openxmlformats.org/officeDocument/2006/relationships/table" Target="../tables/table284.xml"/><Relationship Id="rId50" Type="http://schemas.openxmlformats.org/officeDocument/2006/relationships/table" Target="../tables/table48.xml"/><Relationship Id="rId104" Type="http://schemas.openxmlformats.org/officeDocument/2006/relationships/table" Target="../tables/table102.xml"/><Relationship Id="rId125" Type="http://schemas.openxmlformats.org/officeDocument/2006/relationships/table" Target="../tables/table123.xml"/><Relationship Id="rId146" Type="http://schemas.openxmlformats.org/officeDocument/2006/relationships/table" Target="../tables/table144.xml"/><Relationship Id="rId167" Type="http://schemas.openxmlformats.org/officeDocument/2006/relationships/table" Target="../tables/table165.xml"/><Relationship Id="rId188" Type="http://schemas.openxmlformats.org/officeDocument/2006/relationships/table" Target="../tables/table186.xml"/><Relationship Id="rId311" Type="http://schemas.openxmlformats.org/officeDocument/2006/relationships/table" Target="../tables/table309.xml"/><Relationship Id="rId332" Type="http://schemas.openxmlformats.org/officeDocument/2006/relationships/table" Target="../tables/table330.xml"/><Relationship Id="rId353" Type="http://schemas.openxmlformats.org/officeDocument/2006/relationships/table" Target="../tables/table351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213" Type="http://schemas.openxmlformats.org/officeDocument/2006/relationships/table" Target="../tables/table211.xml"/><Relationship Id="rId234" Type="http://schemas.openxmlformats.org/officeDocument/2006/relationships/table" Target="../tables/table232.xml"/><Relationship Id="rId2" Type="http://schemas.openxmlformats.org/officeDocument/2006/relationships/printerSettings" Target="../printerSettings/printerSettings3.bin"/><Relationship Id="rId29" Type="http://schemas.openxmlformats.org/officeDocument/2006/relationships/table" Target="../tables/table27.xml"/><Relationship Id="rId255" Type="http://schemas.openxmlformats.org/officeDocument/2006/relationships/table" Target="../tables/table253.xml"/><Relationship Id="rId276" Type="http://schemas.openxmlformats.org/officeDocument/2006/relationships/table" Target="../tables/table274.xml"/><Relationship Id="rId297" Type="http://schemas.openxmlformats.org/officeDocument/2006/relationships/table" Target="../tables/table295.xml"/><Relationship Id="rId40" Type="http://schemas.openxmlformats.org/officeDocument/2006/relationships/table" Target="../tables/table38.xml"/><Relationship Id="rId115" Type="http://schemas.openxmlformats.org/officeDocument/2006/relationships/table" Target="../tables/table113.xml"/><Relationship Id="rId136" Type="http://schemas.openxmlformats.org/officeDocument/2006/relationships/table" Target="../tables/table134.xml"/><Relationship Id="rId157" Type="http://schemas.openxmlformats.org/officeDocument/2006/relationships/table" Target="../tables/table155.xml"/><Relationship Id="rId178" Type="http://schemas.openxmlformats.org/officeDocument/2006/relationships/table" Target="../tables/table176.xml"/><Relationship Id="rId301" Type="http://schemas.openxmlformats.org/officeDocument/2006/relationships/table" Target="../tables/table299.xml"/><Relationship Id="rId322" Type="http://schemas.openxmlformats.org/officeDocument/2006/relationships/table" Target="../tables/table320.xml"/><Relationship Id="rId343" Type="http://schemas.openxmlformats.org/officeDocument/2006/relationships/table" Target="../tables/table341.xml"/><Relationship Id="rId364" Type="http://schemas.openxmlformats.org/officeDocument/2006/relationships/table" Target="../tables/table362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99" Type="http://schemas.openxmlformats.org/officeDocument/2006/relationships/table" Target="../tables/table197.xml"/><Relationship Id="rId203" Type="http://schemas.openxmlformats.org/officeDocument/2006/relationships/table" Target="../tables/table201.xml"/><Relationship Id="rId19" Type="http://schemas.openxmlformats.org/officeDocument/2006/relationships/table" Target="../tables/table17.xml"/><Relationship Id="rId224" Type="http://schemas.openxmlformats.org/officeDocument/2006/relationships/table" Target="../tables/table222.xml"/><Relationship Id="rId245" Type="http://schemas.openxmlformats.org/officeDocument/2006/relationships/table" Target="../tables/table243.xml"/><Relationship Id="rId266" Type="http://schemas.openxmlformats.org/officeDocument/2006/relationships/table" Target="../tables/table264.xml"/><Relationship Id="rId287" Type="http://schemas.openxmlformats.org/officeDocument/2006/relationships/table" Target="../tables/table285.xml"/><Relationship Id="rId30" Type="http://schemas.openxmlformats.org/officeDocument/2006/relationships/table" Target="../tables/table28.xml"/><Relationship Id="rId105" Type="http://schemas.openxmlformats.org/officeDocument/2006/relationships/table" Target="../tables/table103.xml"/><Relationship Id="rId126" Type="http://schemas.openxmlformats.org/officeDocument/2006/relationships/table" Target="../tables/table124.xml"/><Relationship Id="rId147" Type="http://schemas.openxmlformats.org/officeDocument/2006/relationships/table" Target="../tables/table145.xml"/><Relationship Id="rId168" Type="http://schemas.openxmlformats.org/officeDocument/2006/relationships/table" Target="../tables/table166.xml"/><Relationship Id="rId312" Type="http://schemas.openxmlformats.org/officeDocument/2006/relationships/table" Target="../tables/table310.xml"/><Relationship Id="rId333" Type="http://schemas.openxmlformats.org/officeDocument/2006/relationships/table" Target="../tables/table331.xml"/><Relationship Id="rId354" Type="http://schemas.openxmlformats.org/officeDocument/2006/relationships/table" Target="../tables/table352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189" Type="http://schemas.openxmlformats.org/officeDocument/2006/relationships/table" Target="../tables/table187.xml"/><Relationship Id="rId3" Type="http://schemas.openxmlformats.org/officeDocument/2006/relationships/table" Target="../tables/table1.xml"/><Relationship Id="rId214" Type="http://schemas.openxmlformats.org/officeDocument/2006/relationships/table" Target="../tables/table212.xml"/><Relationship Id="rId235" Type="http://schemas.openxmlformats.org/officeDocument/2006/relationships/table" Target="../tables/table233.xml"/><Relationship Id="rId256" Type="http://schemas.openxmlformats.org/officeDocument/2006/relationships/table" Target="../tables/table254.xml"/><Relationship Id="rId277" Type="http://schemas.openxmlformats.org/officeDocument/2006/relationships/table" Target="../tables/table275.xml"/><Relationship Id="rId298" Type="http://schemas.openxmlformats.org/officeDocument/2006/relationships/table" Target="../tables/table296.xml"/><Relationship Id="rId116" Type="http://schemas.openxmlformats.org/officeDocument/2006/relationships/table" Target="../tables/table114.xml"/><Relationship Id="rId137" Type="http://schemas.openxmlformats.org/officeDocument/2006/relationships/table" Target="../tables/table135.xml"/><Relationship Id="rId158" Type="http://schemas.openxmlformats.org/officeDocument/2006/relationships/table" Target="../tables/table156.xml"/><Relationship Id="rId302" Type="http://schemas.openxmlformats.org/officeDocument/2006/relationships/table" Target="../tables/table300.xml"/><Relationship Id="rId323" Type="http://schemas.openxmlformats.org/officeDocument/2006/relationships/table" Target="../tables/table321.xml"/><Relationship Id="rId344" Type="http://schemas.openxmlformats.org/officeDocument/2006/relationships/table" Target="../tables/table342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62" Type="http://schemas.openxmlformats.org/officeDocument/2006/relationships/table" Target="../tables/table60.xml"/><Relationship Id="rId83" Type="http://schemas.openxmlformats.org/officeDocument/2006/relationships/table" Target="../tables/table81.xml"/><Relationship Id="rId179" Type="http://schemas.openxmlformats.org/officeDocument/2006/relationships/table" Target="../tables/table177.xml"/><Relationship Id="rId365" Type="http://schemas.openxmlformats.org/officeDocument/2006/relationships/table" Target="../tables/table363.xml"/><Relationship Id="rId190" Type="http://schemas.openxmlformats.org/officeDocument/2006/relationships/table" Target="../tables/table188.xml"/><Relationship Id="rId204" Type="http://schemas.openxmlformats.org/officeDocument/2006/relationships/table" Target="../tables/table202.xml"/><Relationship Id="rId225" Type="http://schemas.openxmlformats.org/officeDocument/2006/relationships/table" Target="../tables/table223.xml"/><Relationship Id="rId246" Type="http://schemas.openxmlformats.org/officeDocument/2006/relationships/table" Target="../tables/table244.xml"/><Relationship Id="rId267" Type="http://schemas.openxmlformats.org/officeDocument/2006/relationships/table" Target="../tables/table265.xml"/><Relationship Id="rId288" Type="http://schemas.openxmlformats.org/officeDocument/2006/relationships/table" Target="../tables/table286.xml"/><Relationship Id="rId106" Type="http://schemas.openxmlformats.org/officeDocument/2006/relationships/table" Target="../tables/table104.xml"/><Relationship Id="rId127" Type="http://schemas.openxmlformats.org/officeDocument/2006/relationships/table" Target="../tables/table125.xml"/><Relationship Id="rId313" Type="http://schemas.openxmlformats.org/officeDocument/2006/relationships/table" Target="../tables/table3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A22-03AB-4B94-B9B9-313A616238C6}">
  <sheetPr codeName="Tabelle1">
    <pageSetUpPr fitToPage="1"/>
  </sheetPr>
  <dimension ref="A1:X76"/>
  <sheetViews>
    <sheetView showGridLines="0" showRowColHeaders="0" tabSelected="1" showRuler="0" showWhiteSpace="0" zoomScale="120" zoomScaleNormal="120" zoomScaleSheetLayoutView="120" zoomScalePageLayoutView="130" workbookViewId="0">
      <selection activeCell="C8" sqref="C8:D8"/>
    </sheetView>
  </sheetViews>
  <sheetFormatPr baseColWidth="10" defaultColWidth="11.42578125" defaultRowHeight="15.75" x14ac:dyDescent="0.25"/>
  <cols>
    <col min="1" max="1" width="3" style="2" customWidth="1"/>
    <col min="2" max="2" width="15" style="2" bestFit="1" customWidth="1"/>
    <col min="3" max="3" width="19.42578125" style="2" customWidth="1"/>
    <col min="4" max="4" width="14.28515625" style="4" customWidth="1"/>
    <col min="5" max="5" width="12.85546875" style="2" customWidth="1"/>
    <col min="6" max="6" width="15.28515625" style="3" customWidth="1"/>
    <col min="7" max="7" width="16.42578125" style="1" customWidth="1"/>
    <col min="8" max="8" width="16.28515625" style="2" customWidth="1"/>
    <col min="9" max="9" width="18.42578125" style="2" customWidth="1"/>
    <col min="10" max="10" width="12.7109375" style="2" customWidth="1"/>
    <col min="11" max="11" width="18.42578125" style="2" customWidth="1"/>
    <col min="12" max="12" width="11" style="2" customWidth="1"/>
    <col min="13" max="13" width="10.28515625" style="2" customWidth="1"/>
    <col min="14" max="14" width="5.5703125" style="7" hidden="1" customWidth="1"/>
    <col min="15" max="15" width="7.5703125" style="8" hidden="1" customWidth="1"/>
    <col min="16" max="16" width="4.42578125" style="7" hidden="1" customWidth="1"/>
    <col min="17" max="17" width="0.85546875" style="7" customWidth="1"/>
    <col min="18" max="18" width="1" style="10" customWidth="1"/>
    <col min="19" max="19" width="2" style="10" hidden="1" customWidth="1"/>
    <col min="20" max="20" width="2" style="4" hidden="1" customWidth="1"/>
    <col min="21" max="21" width="11.42578125" style="2" customWidth="1"/>
    <col min="22" max="23" width="1.5703125" style="2" customWidth="1"/>
    <col min="24" max="16384" width="11.42578125" style="2"/>
  </cols>
  <sheetData>
    <row r="1" spans="1:24" s="336" customFormat="1" ht="10.5" customHeight="1" x14ac:dyDescent="0.25">
      <c r="A1" s="495" t="s">
        <v>2557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7"/>
      <c r="S1" s="334"/>
      <c r="T1" s="335"/>
    </row>
    <row r="2" spans="1:24" s="336" customFormat="1" ht="11.25" customHeight="1" thickBot="1" x14ac:dyDescent="0.3">
      <c r="A2" s="498" t="s">
        <v>2448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500"/>
      <c r="S2" s="334"/>
      <c r="T2" s="335"/>
    </row>
    <row r="3" spans="1:24" ht="9.75" customHeight="1" thickTop="1" x14ac:dyDescent="0.25">
      <c r="A3" s="341"/>
      <c r="B3" s="460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26"/>
      <c r="R3" s="342"/>
      <c r="S3" s="26"/>
    </row>
    <row r="4" spans="1:24" s="11" customFormat="1" ht="12.75" customHeight="1" thickBot="1" x14ac:dyDescent="0.75">
      <c r="A4" s="343"/>
      <c r="B4" s="491" t="s">
        <v>2445</v>
      </c>
      <c r="C4" s="491"/>
      <c r="D4" s="491"/>
      <c r="E4" s="491" t="s">
        <v>2446</v>
      </c>
      <c r="F4" s="491"/>
      <c r="G4" s="344"/>
      <c r="H4" s="510"/>
      <c r="I4" s="510"/>
      <c r="J4" s="29"/>
      <c r="K4" s="337" t="s">
        <v>2440</v>
      </c>
      <c r="L4" s="29"/>
      <c r="M4" s="29"/>
      <c r="N4" s="30"/>
      <c r="O4" s="29"/>
      <c r="P4" s="30"/>
      <c r="Q4" s="345"/>
      <c r="R4" s="346"/>
      <c r="S4" s="12"/>
      <c r="T4" s="13"/>
    </row>
    <row r="5" spans="1:24" ht="30.75" customHeight="1" thickTop="1" thickBot="1" x14ac:dyDescent="0.3">
      <c r="A5" s="347"/>
      <c r="B5" s="503" t="s">
        <v>2588</v>
      </c>
      <c r="C5" s="504"/>
      <c r="D5" s="504"/>
      <c r="E5" s="505">
        <f>_xlfn.IFNA(VLOOKUP(B5,Daten!A3:B11,2,FALSE),"-")</f>
        <v>45191</v>
      </c>
      <c r="F5" s="506"/>
      <c r="G5" s="348"/>
      <c r="H5" s="501" t="str">
        <f>HYPERLINK("mailto:" &amp; Daten!A1 &amp; "?Subject=" &amp; Registration!B5&amp;Registration!A9&amp;Registration!C8 &amp; "&amp;Body=" &amp;Daten!A16,"Klick here when you are finished or send it to kickboxingevent@gmail.com")</f>
        <v>Klick here when you are finished or send it to kickboxingevent@gmail.com</v>
      </c>
      <c r="I5" s="502"/>
      <c r="J5" s="349"/>
      <c r="K5" s="349"/>
      <c r="L5" s="461" t="s">
        <v>3050</v>
      </c>
      <c r="M5" s="462" t="s">
        <v>3051</v>
      </c>
      <c r="N5" s="350"/>
      <c r="O5" s="349"/>
      <c r="P5" s="350"/>
      <c r="Q5" s="351"/>
      <c r="R5" s="352"/>
      <c r="S5" s="17"/>
      <c r="T5" s="18"/>
    </row>
    <row r="6" spans="1:24" ht="39" customHeight="1" thickBot="1" x14ac:dyDescent="0.3">
      <c r="A6" s="353"/>
      <c r="B6" s="507" t="str">
        <f>_xlfn.IFNA(VLOOKUP(B5,Daten!A56:B63,2,FALSE),"-")</f>
        <v>POINTFIGHTING-LIGHTCONTACT-KICKLIGHT-KARATE KUMITE-GRAPPLING-SELFDEFENSE-MMA LIGHT-FULLCONTACT-KICKBOXING K1-ORIENTAL BOXING-THAIBOXING-MMA FULL-FORMS-BREAKING-INCLUSION-RUMBLE-NO CONTACT</v>
      </c>
      <c r="C6" s="508"/>
      <c r="D6" s="508"/>
      <c r="E6" s="508"/>
      <c r="F6" s="509"/>
      <c r="G6" s="348"/>
      <c r="H6" s="514" t="s">
        <v>3083</v>
      </c>
      <c r="I6" s="514"/>
      <c r="J6" s="349"/>
      <c r="K6" s="349"/>
      <c r="L6" s="349"/>
      <c r="M6" s="349"/>
      <c r="N6" s="350"/>
      <c r="O6" s="349"/>
      <c r="P6" s="350"/>
      <c r="Q6" s="351"/>
      <c r="R6" s="352"/>
      <c r="S6" s="17"/>
      <c r="T6" s="18"/>
      <c r="X6"/>
    </row>
    <row r="7" spans="1:24" ht="11.25" customHeight="1" thickTop="1" thickBot="1" x14ac:dyDescent="0.3">
      <c r="A7" s="354"/>
      <c r="B7" s="355"/>
      <c r="C7" s="349"/>
      <c r="D7" s="350"/>
      <c r="E7" s="349"/>
      <c r="F7" s="356"/>
      <c r="G7" s="348"/>
      <c r="H7" s="349"/>
      <c r="I7" s="357"/>
      <c r="J7" s="349"/>
      <c r="K7" s="349"/>
      <c r="L7" s="349"/>
      <c r="M7" s="349"/>
      <c r="N7" s="350"/>
      <c r="O7" s="349"/>
      <c r="P7" s="350"/>
      <c r="Q7" s="351"/>
      <c r="R7" s="352"/>
      <c r="S7" s="17"/>
      <c r="T7" s="15"/>
    </row>
    <row r="8" spans="1:24" s="42" customFormat="1" x14ac:dyDescent="0.25">
      <c r="A8" s="358">
        <v>1</v>
      </c>
      <c r="B8" s="35" t="s">
        <v>84</v>
      </c>
      <c r="C8" s="481"/>
      <c r="D8" s="482"/>
      <c r="E8" s="36" t="s">
        <v>85</v>
      </c>
      <c r="F8" s="487"/>
      <c r="G8" s="488"/>
      <c r="H8" s="451" t="s">
        <v>459</v>
      </c>
      <c r="I8" s="319" t="s">
        <v>3087</v>
      </c>
      <c r="J8" s="359"/>
      <c r="K8" s="359"/>
      <c r="L8" s="359"/>
      <c r="M8" s="359"/>
      <c r="N8" s="360"/>
      <c r="O8" s="359"/>
      <c r="P8" s="360"/>
      <c r="Q8" s="361"/>
      <c r="R8" s="362"/>
      <c r="S8" s="41"/>
      <c r="T8" s="40"/>
    </row>
    <row r="9" spans="1:24" s="42" customFormat="1" ht="12.75" customHeight="1" x14ac:dyDescent="0.2">
      <c r="A9" s="363" t="s">
        <v>2208</v>
      </c>
      <c r="B9" s="43" t="s">
        <v>72</v>
      </c>
      <c r="C9" s="485"/>
      <c r="D9" s="486"/>
      <c r="E9" s="44" t="s">
        <v>86</v>
      </c>
      <c r="F9" s="489"/>
      <c r="G9" s="490"/>
      <c r="H9" s="364"/>
      <c r="I9" s="511" t="s">
        <v>2841</v>
      </c>
      <c r="J9" s="359"/>
      <c r="K9" s="365"/>
      <c r="L9" s="359"/>
      <c r="M9" s="359"/>
      <c r="N9" s="359"/>
      <c r="O9" s="359"/>
      <c r="P9" s="359"/>
      <c r="Q9" s="366"/>
      <c r="R9" s="362"/>
      <c r="S9" s="41"/>
      <c r="T9" s="39"/>
    </row>
    <row r="10" spans="1:24" s="42" customFormat="1" ht="12.75" x14ac:dyDescent="0.2">
      <c r="A10" s="367" t="str">
        <f>IF(I8="No","5","0")</f>
        <v>0</v>
      </c>
      <c r="B10" s="43" t="s">
        <v>73</v>
      </c>
      <c r="C10" s="485"/>
      <c r="D10" s="486"/>
      <c r="E10" s="44" t="s">
        <v>70</v>
      </c>
      <c r="F10" s="485"/>
      <c r="G10" s="486"/>
      <c r="H10" s="368"/>
      <c r="I10" s="512"/>
      <c r="J10" s="359"/>
      <c r="K10" s="359"/>
      <c r="L10" s="359"/>
      <c r="M10" s="359"/>
      <c r="N10" s="360"/>
      <c r="O10" s="359"/>
      <c r="P10" s="360"/>
      <c r="Q10" s="361"/>
      <c r="R10" s="362"/>
      <c r="S10" s="41"/>
      <c r="T10" s="40"/>
    </row>
    <row r="11" spans="1:24" s="54" customFormat="1" ht="16.5" thickBot="1" x14ac:dyDescent="0.3">
      <c r="A11" s="358"/>
      <c r="B11" s="47" t="s">
        <v>87</v>
      </c>
      <c r="C11" s="483"/>
      <c r="D11" s="484"/>
      <c r="E11" s="48" t="s">
        <v>88</v>
      </c>
      <c r="F11" s="464"/>
      <c r="G11" s="50" t="str">
        <f>_xlfn.IFNA(VLOOKUP(F11,'Category Code'!E3:F557,2,FALSE),"")</f>
        <v/>
      </c>
      <c r="H11" s="369"/>
      <c r="I11" s="513"/>
      <c r="J11" s="369"/>
      <c r="K11" s="369"/>
      <c r="L11" s="369"/>
      <c r="M11" s="369"/>
      <c r="N11" s="370"/>
      <c r="O11" s="369"/>
      <c r="P11" s="370"/>
      <c r="Q11" s="371"/>
      <c r="R11" s="372"/>
      <c r="S11" s="53"/>
      <c r="T11" s="52"/>
    </row>
    <row r="12" spans="1:24" s="42" customFormat="1" ht="16.5" thickBot="1" x14ac:dyDescent="0.3">
      <c r="A12" s="367"/>
      <c r="B12" s="359"/>
      <c r="C12" s="465" t="s">
        <v>3088</v>
      </c>
      <c r="D12" s="466" t="s">
        <v>3087</v>
      </c>
      <c r="E12" s="373"/>
      <c r="F12" s="359"/>
      <c r="G12" s="359"/>
      <c r="H12" s="359"/>
      <c r="I12" s="478" t="s">
        <v>2444</v>
      </c>
      <c r="J12" s="479"/>
      <c r="K12" s="479"/>
      <c r="L12" s="480"/>
      <c r="M12" s="463">
        <f>SUM(M18:M47,M53:M62)</f>
        <v>0</v>
      </c>
      <c r="N12" s="360"/>
      <c r="O12" s="359"/>
      <c r="P12" s="360"/>
      <c r="Q12" s="361"/>
      <c r="R12" s="362"/>
      <c r="S12" s="41"/>
      <c r="T12" s="40"/>
    </row>
    <row r="13" spans="1:24" s="42" customFormat="1" ht="16.5" customHeight="1" x14ac:dyDescent="0.2">
      <c r="A13" s="374"/>
      <c r="B13" s="359"/>
      <c r="C13" s="359"/>
      <c r="D13" s="360"/>
      <c r="E13" s="515"/>
      <c r="F13" s="516"/>
      <c r="G13" s="516"/>
      <c r="H13" s="516"/>
      <c r="I13" s="316">
        <f>COUNTIF(L18:L62, "*Start*")</f>
        <v>0</v>
      </c>
      <c r="J13" s="317">
        <f>I13*5</f>
        <v>0</v>
      </c>
      <c r="K13" s="492">
        <f>M12-J13</f>
        <v>0</v>
      </c>
      <c r="L13" s="492"/>
      <c r="M13" s="492"/>
      <c r="N13" s="360"/>
      <c r="O13" s="359"/>
      <c r="P13" s="360"/>
      <c r="Q13" s="361"/>
      <c r="R13" s="362"/>
      <c r="S13" s="41"/>
      <c r="T13" s="40"/>
    </row>
    <row r="14" spans="1:24" s="62" customFormat="1" ht="18.75" x14ac:dyDescent="0.3">
      <c r="A14" s="375"/>
      <c r="B14" s="58" t="s">
        <v>2434</v>
      </c>
      <c r="C14" s="493" t="s">
        <v>2554</v>
      </c>
      <c r="D14" s="494"/>
      <c r="E14" s="477" t="str">
        <f>IF(COUNTIF(T17:T47,A8),"Über 44 Jahre-EKG für Ringsport erforderlich/Over 44 years, ECG required for Ringsport!","")</f>
        <v/>
      </c>
      <c r="F14" s="477"/>
      <c r="G14" s="477"/>
      <c r="H14" s="477"/>
      <c r="I14" s="477"/>
      <c r="J14" s="477"/>
      <c r="K14" s="477"/>
      <c r="L14" s="477"/>
      <c r="M14" s="477"/>
      <c r="N14" s="376"/>
      <c r="O14" s="377"/>
      <c r="P14" s="376"/>
      <c r="Q14" s="378"/>
      <c r="R14" s="379"/>
      <c r="S14" s="61"/>
      <c r="T14" s="59"/>
    </row>
    <row r="15" spans="1:24" s="62" customFormat="1" ht="12.75" customHeight="1" thickBot="1" x14ac:dyDescent="0.35">
      <c r="A15" s="375"/>
      <c r="B15" s="332"/>
      <c r="C15" s="377"/>
      <c r="D15" s="377"/>
      <c r="E15" s="58"/>
      <c r="F15" s="332"/>
      <c r="G15" s="332"/>
      <c r="H15" s="332"/>
      <c r="I15" s="332"/>
      <c r="J15" s="332"/>
      <c r="K15" s="65"/>
      <c r="L15" s="332"/>
      <c r="M15" s="332"/>
      <c r="N15" s="376"/>
      <c r="O15" s="377"/>
      <c r="P15" s="376"/>
      <c r="Q15" s="378"/>
      <c r="R15" s="379"/>
      <c r="S15" s="61"/>
      <c r="T15" s="59"/>
    </row>
    <row r="16" spans="1:24" s="73" customFormat="1" ht="11.25" x14ac:dyDescent="0.2">
      <c r="A16" s="380"/>
      <c r="B16" s="241" t="s">
        <v>89</v>
      </c>
      <c r="C16" s="69" t="s">
        <v>90</v>
      </c>
      <c r="D16" s="242" t="s">
        <v>91</v>
      </c>
      <c r="E16" s="69" t="s">
        <v>2217</v>
      </c>
      <c r="F16" s="69" t="s">
        <v>2586</v>
      </c>
      <c r="G16" s="69" t="s">
        <v>2218</v>
      </c>
      <c r="H16" s="69" t="s">
        <v>2307</v>
      </c>
      <c r="I16" s="69" t="s">
        <v>67</v>
      </c>
      <c r="J16" s="69" t="s">
        <v>353</v>
      </c>
      <c r="K16" s="69" t="s">
        <v>2556</v>
      </c>
      <c r="L16" s="69" t="s">
        <v>2219</v>
      </c>
      <c r="M16" s="243" t="s">
        <v>3085</v>
      </c>
      <c r="N16" s="381"/>
      <c r="O16" s="382"/>
      <c r="P16" s="381"/>
      <c r="Q16" s="381"/>
      <c r="R16" s="383"/>
      <c r="S16" s="72"/>
      <c r="T16" s="71"/>
    </row>
    <row r="17" spans="1:20" s="83" customFormat="1" ht="16.5" thickBot="1" x14ac:dyDescent="0.3">
      <c r="A17" s="384" t="s">
        <v>2216</v>
      </c>
      <c r="B17" s="264" t="s">
        <v>2435</v>
      </c>
      <c r="C17" s="265" t="s">
        <v>2436</v>
      </c>
      <c r="D17" s="266">
        <v>28773</v>
      </c>
      <c r="E17" s="265">
        <v>44</v>
      </c>
      <c r="F17" s="265" t="s">
        <v>10</v>
      </c>
      <c r="G17" s="265" t="s">
        <v>104</v>
      </c>
      <c r="H17" s="265" t="s">
        <v>129</v>
      </c>
      <c r="I17" s="265" t="s">
        <v>198</v>
      </c>
      <c r="J17" s="267" t="s">
        <v>278</v>
      </c>
      <c r="K17" s="268" t="str">
        <f>_xlfn.IFNA(VLOOKUP('Category Code'!A2,'Category Code'!B:C,2,FALSE),"-")</f>
        <v>Kicklight  MV -80 KG</v>
      </c>
      <c r="L17" s="265" t="s">
        <v>68</v>
      </c>
      <c r="M17" s="269" t="str">
        <f>_xlfn.IFNA(VLOOKUP(L17,Daten!$V$50:$W$53,2,FALSE),"€")</f>
        <v>€</v>
      </c>
      <c r="N17" s="385" t="s">
        <v>4</v>
      </c>
      <c r="O17" s="386" t="str">
        <f>N17&amp;E17</f>
        <v>Age_44</v>
      </c>
      <c r="P17" s="387" t="str">
        <f>LEFT(H17,4)</f>
        <v>Tata</v>
      </c>
      <c r="Q17" s="386"/>
      <c r="R17" s="388"/>
      <c r="S17" s="81"/>
      <c r="T17" s="82" t="str">
        <f>IF(AND(E17&lt;99,E17&gt;44),"1","")</f>
        <v/>
      </c>
    </row>
    <row r="18" spans="1:20" s="85" customFormat="1" ht="16.5" thickTop="1" x14ac:dyDescent="0.25">
      <c r="A18" s="389">
        <v>1</v>
      </c>
      <c r="B18" s="467"/>
      <c r="C18" s="468"/>
      <c r="D18" s="469"/>
      <c r="E18" s="260">
        <f t="shared" ref="E18:E46" si="0">DATEDIF(D18,$E$5,"y")</f>
        <v>123</v>
      </c>
      <c r="F18" s="259"/>
      <c r="G18" s="259"/>
      <c r="H18" s="259"/>
      <c r="I18" s="259"/>
      <c r="J18" s="261"/>
      <c r="K18" s="262" t="str">
        <f>_xlfn.IFNA(VLOOKUP('Category Code'!A3,'Category Code'!B:C,2,FALSE),"-")</f>
        <v xml:space="preserve">  </v>
      </c>
      <c r="L18" s="259"/>
      <c r="M18" s="263" t="str">
        <f t="array" ref="M18">_xlfn.IFNA(VLOOKUP($B$5&amp;L18,CHOOSE({1,2},Daten!$A$21:$A$52&amp;Daten!$B$21:$B$52,Daten!$D$21:$D$52),2,FALSE)+$A$10,"€")</f>
        <v>€</v>
      </c>
      <c r="N18" s="386" t="s">
        <v>4</v>
      </c>
      <c r="O18" s="386" t="str">
        <f>N18&amp;E18</f>
        <v>Age_123</v>
      </c>
      <c r="P18" s="387" t="str">
        <f>LEFT(H18,4)</f>
        <v/>
      </c>
      <c r="Q18" s="390">
        <f t="shared" ref="Q18:Q47" si="1">COUNTIFS($B$18:$B$47,$B18,$C$18:$C$47,$C18,$D$18:$D$47,$D18,$K$18:$K$47,$K18)</f>
        <v>0</v>
      </c>
      <c r="R18" s="362">
        <f t="shared" ref="R18:R35" si="2">COUNTIFS($B$18:$B$47,$B18,$C$18:$C$47,$C18,$D$18:$D$47,$D18)</f>
        <v>0</v>
      </c>
      <c r="S18" s="84"/>
      <c r="T18" s="82" t="str">
        <f>IF(AND(E18&lt;99,E18&gt;44),"1","")</f>
        <v/>
      </c>
    </row>
    <row r="19" spans="1:20" s="85" customFormat="1" x14ac:dyDescent="0.25">
      <c r="A19" s="389">
        <v>2</v>
      </c>
      <c r="B19" s="467"/>
      <c r="C19" s="468"/>
      <c r="D19" s="469"/>
      <c r="E19" s="247">
        <f t="shared" si="0"/>
        <v>123</v>
      </c>
      <c r="F19" s="259"/>
      <c r="G19" s="259"/>
      <c r="H19" s="259"/>
      <c r="I19" s="246"/>
      <c r="J19" s="248"/>
      <c r="K19" s="249" t="str">
        <f>_xlfn.IFNA(VLOOKUP('Category Code'!A4,'Category Code'!B:C,2,FALSE),"-")</f>
        <v xml:space="preserve">  </v>
      </c>
      <c r="L19" s="246"/>
      <c r="M19" s="250" t="str">
        <f t="array" ref="M19">_xlfn.IFNA(VLOOKUP($B$5&amp;L19,CHOOSE({1,2},Daten!$A$21:$A$52&amp;Daten!$B$21:$B$52,Daten!$D$21:$D$52),2,FALSE)+$A$10,"€")</f>
        <v>€</v>
      </c>
      <c r="N19" s="386" t="s">
        <v>4</v>
      </c>
      <c r="O19" s="386" t="str">
        <f t="shared" ref="O19:O47" si="3">N19&amp;E19</f>
        <v>Age_123</v>
      </c>
      <c r="P19" s="387" t="str">
        <f t="shared" ref="P19:P47" si="4">LEFT(H19,4)</f>
        <v/>
      </c>
      <c r="Q19" s="390">
        <f t="shared" si="1"/>
        <v>0</v>
      </c>
      <c r="R19" s="362">
        <f t="shared" si="2"/>
        <v>0</v>
      </c>
      <c r="S19" s="84"/>
      <c r="T19" s="82" t="str">
        <f t="shared" ref="T19:T47" si="5">IF(AND(E19&lt;99,E19&gt;44),"1","")</f>
        <v/>
      </c>
    </row>
    <row r="20" spans="1:20" s="85" customFormat="1" x14ac:dyDescent="0.25">
      <c r="A20" s="389">
        <v>3</v>
      </c>
      <c r="B20" s="467"/>
      <c r="C20" s="468"/>
      <c r="D20" s="469"/>
      <c r="E20" s="247">
        <f t="shared" si="0"/>
        <v>123</v>
      </c>
      <c r="F20" s="259"/>
      <c r="G20" s="259"/>
      <c r="H20" s="259"/>
      <c r="I20" s="246"/>
      <c r="J20" s="248"/>
      <c r="K20" s="249" t="str">
        <f>_xlfn.IFNA(VLOOKUP('Category Code'!A5,'Category Code'!B:C,2,FALSE),"-")</f>
        <v xml:space="preserve">  </v>
      </c>
      <c r="L20" s="246"/>
      <c r="M20" s="250" t="str">
        <f t="array" ref="M20">_xlfn.IFNA(VLOOKUP($B$5&amp;L20,CHOOSE({1,2},Daten!$A$21:$A$52&amp;Daten!$B$21:$B$52,Daten!$D$21:$D$52),2,FALSE)+$A$10,"€")</f>
        <v>€</v>
      </c>
      <c r="N20" s="386" t="s">
        <v>4</v>
      </c>
      <c r="O20" s="386" t="str">
        <f t="shared" si="3"/>
        <v>Age_123</v>
      </c>
      <c r="P20" s="387" t="str">
        <f t="shared" si="4"/>
        <v/>
      </c>
      <c r="Q20" s="390">
        <f t="shared" si="1"/>
        <v>0</v>
      </c>
      <c r="R20" s="362">
        <f t="shared" si="2"/>
        <v>0</v>
      </c>
      <c r="S20" s="84"/>
      <c r="T20" s="82" t="str">
        <f t="shared" si="5"/>
        <v/>
      </c>
    </row>
    <row r="21" spans="1:20" s="85" customFormat="1" x14ac:dyDescent="0.25">
      <c r="A21" s="389">
        <v>4</v>
      </c>
      <c r="B21" s="467"/>
      <c r="C21" s="468"/>
      <c r="D21" s="469"/>
      <c r="E21" s="247">
        <f t="shared" si="0"/>
        <v>123</v>
      </c>
      <c r="F21" s="259"/>
      <c r="G21" s="259"/>
      <c r="H21" s="259"/>
      <c r="I21" s="246"/>
      <c r="J21" s="248"/>
      <c r="K21" s="249" t="str">
        <f>_xlfn.IFNA(VLOOKUP('Category Code'!A6,'Category Code'!B:C,2,FALSE),"-")</f>
        <v xml:space="preserve">  </v>
      </c>
      <c r="L21" s="246"/>
      <c r="M21" s="250" t="str">
        <f t="array" ref="M21">_xlfn.IFNA(VLOOKUP($B$5&amp;L21,CHOOSE({1,2},Daten!$A$21:$A$52&amp;Daten!$B$21:$B$52,Daten!$D$21:$D$52),2,FALSE)+$A$10,"€")</f>
        <v>€</v>
      </c>
      <c r="N21" s="386" t="s">
        <v>4</v>
      </c>
      <c r="O21" s="386" t="str">
        <f t="shared" si="3"/>
        <v>Age_123</v>
      </c>
      <c r="P21" s="386" t="str">
        <f t="shared" si="4"/>
        <v/>
      </c>
      <c r="Q21" s="390">
        <f t="shared" si="1"/>
        <v>0</v>
      </c>
      <c r="R21" s="362">
        <f t="shared" si="2"/>
        <v>0</v>
      </c>
      <c r="S21" s="84"/>
      <c r="T21" s="82" t="str">
        <f t="shared" si="5"/>
        <v/>
      </c>
    </row>
    <row r="22" spans="1:20" s="85" customFormat="1" x14ac:dyDescent="0.25">
      <c r="A22" s="389">
        <v>5</v>
      </c>
      <c r="B22" s="467"/>
      <c r="C22" s="468"/>
      <c r="D22" s="469"/>
      <c r="E22" s="247">
        <f t="shared" si="0"/>
        <v>123</v>
      </c>
      <c r="F22" s="259"/>
      <c r="G22" s="259"/>
      <c r="H22" s="259"/>
      <c r="I22" s="246"/>
      <c r="J22" s="248"/>
      <c r="K22" s="249" t="str">
        <f>_xlfn.IFNA(VLOOKUP('Category Code'!A7,'Category Code'!B:C,2,FALSE),"-")</f>
        <v xml:space="preserve">  </v>
      </c>
      <c r="L22" s="246"/>
      <c r="M22" s="250" t="str">
        <f t="array" ref="M22">_xlfn.IFNA(VLOOKUP($B$5&amp;L22,CHOOSE({1,2},Daten!$A$21:$A$52&amp;Daten!$B$21:$B$52,Daten!$D$21:$D$52),2,FALSE)+$A$10,"€")</f>
        <v>€</v>
      </c>
      <c r="N22" s="386" t="s">
        <v>4</v>
      </c>
      <c r="O22" s="386" t="str">
        <f t="shared" si="3"/>
        <v>Age_123</v>
      </c>
      <c r="P22" s="386" t="str">
        <f t="shared" si="4"/>
        <v/>
      </c>
      <c r="Q22" s="390">
        <f t="shared" si="1"/>
        <v>0</v>
      </c>
      <c r="R22" s="362">
        <f t="shared" si="2"/>
        <v>0</v>
      </c>
      <c r="S22" s="84"/>
      <c r="T22" s="82" t="str">
        <f t="shared" si="5"/>
        <v/>
      </c>
    </row>
    <row r="23" spans="1:20" s="85" customFormat="1" x14ac:dyDescent="0.25">
      <c r="A23" s="389">
        <v>6</v>
      </c>
      <c r="B23" s="470"/>
      <c r="C23" s="468"/>
      <c r="D23" s="469"/>
      <c r="E23" s="247">
        <f t="shared" si="0"/>
        <v>123</v>
      </c>
      <c r="F23" s="259"/>
      <c r="G23" s="259"/>
      <c r="H23" s="259"/>
      <c r="I23" s="246"/>
      <c r="J23" s="248"/>
      <c r="K23" s="249" t="str">
        <f>_xlfn.IFNA(VLOOKUP('Category Code'!A8,'Category Code'!B:C,2,FALSE),"-")</f>
        <v xml:space="preserve">  </v>
      </c>
      <c r="L23" s="246"/>
      <c r="M23" s="250" t="str">
        <f t="array" ref="M23">_xlfn.IFNA(VLOOKUP($B$5&amp;L23,CHOOSE({1,2},Daten!$A$21:$A$52&amp;Daten!$B$21:$B$52,Daten!$D$21:$D$52),2,FALSE)+$A$10,"€")</f>
        <v>€</v>
      </c>
      <c r="N23" s="386" t="s">
        <v>4</v>
      </c>
      <c r="O23" s="386" t="str">
        <f t="shared" si="3"/>
        <v>Age_123</v>
      </c>
      <c r="P23" s="386" t="str">
        <f t="shared" si="4"/>
        <v/>
      </c>
      <c r="Q23" s="390">
        <f t="shared" si="1"/>
        <v>0</v>
      </c>
      <c r="R23" s="362">
        <f t="shared" si="2"/>
        <v>0</v>
      </c>
      <c r="S23" s="84"/>
      <c r="T23" s="82" t="str">
        <f t="shared" si="5"/>
        <v/>
      </c>
    </row>
    <row r="24" spans="1:20" s="85" customFormat="1" x14ac:dyDescent="0.25">
      <c r="A24" s="389">
        <v>7</v>
      </c>
      <c r="B24" s="470"/>
      <c r="C24" s="468"/>
      <c r="D24" s="469"/>
      <c r="E24" s="247">
        <f t="shared" si="0"/>
        <v>123</v>
      </c>
      <c r="F24" s="259"/>
      <c r="G24" s="259"/>
      <c r="H24" s="259"/>
      <c r="I24" s="246"/>
      <c r="J24" s="248"/>
      <c r="K24" s="249" t="str">
        <f>_xlfn.IFNA(VLOOKUP('Category Code'!A9,'Category Code'!B:C,2,FALSE),"-")</f>
        <v xml:space="preserve">  </v>
      </c>
      <c r="L24" s="246"/>
      <c r="M24" s="250" t="str">
        <f t="array" ref="M24">_xlfn.IFNA(VLOOKUP($B$5&amp;L24,CHOOSE({1,2},Daten!$A$21:$A$52&amp;Daten!$B$21:$B$52,Daten!$D$21:$D$52),2,FALSE)+$A$10,"€")</f>
        <v>€</v>
      </c>
      <c r="N24" s="386" t="s">
        <v>4</v>
      </c>
      <c r="O24" s="386" t="str">
        <f t="shared" si="3"/>
        <v>Age_123</v>
      </c>
      <c r="P24" s="386" t="str">
        <f t="shared" si="4"/>
        <v/>
      </c>
      <c r="Q24" s="390">
        <f t="shared" si="1"/>
        <v>0</v>
      </c>
      <c r="R24" s="362">
        <f t="shared" si="2"/>
        <v>0</v>
      </c>
      <c r="S24" s="84"/>
      <c r="T24" s="82" t="str">
        <f t="shared" si="5"/>
        <v/>
      </c>
    </row>
    <row r="25" spans="1:20" s="85" customFormat="1" x14ac:dyDescent="0.25">
      <c r="A25" s="389">
        <v>8</v>
      </c>
      <c r="B25" s="470"/>
      <c r="C25" s="471"/>
      <c r="D25" s="469"/>
      <c r="E25" s="247">
        <f t="shared" si="0"/>
        <v>123</v>
      </c>
      <c r="F25" s="259"/>
      <c r="G25" s="259"/>
      <c r="H25" s="259"/>
      <c r="I25" s="246"/>
      <c r="J25" s="248"/>
      <c r="K25" s="249" t="str">
        <f>_xlfn.IFNA(VLOOKUP('Category Code'!A10,'Category Code'!B:C,2,FALSE),"-")</f>
        <v xml:space="preserve">  </v>
      </c>
      <c r="L25" s="246"/>
      <c r="M25" s="250" t="str">
        <f t="array" ref="M25">_xlfn.IFNA(VLOOKUP($B$5&amp;L25,CHOOSE({1,2},Daten!$A$21:$A$52&amp;Daten!$B$21:$B$52,Daten!$D$21:$D$52),2,FALSE)+$A$10,"€")</f>
        <v>€</v>
      </c>
      <c r="N25" s="386" t="s">
        <v>4</v>
      </c>
      <c r="O25" s="386" t="str">
        <f t="shared" si="3"/>
        <v>Age_123</v>
      </c>
      <c r="P25" s="386" t="str">
        <f t="shared" si="4"/>
        <v/>
      </c>
      <c r="Q25" s="390">
        <f t="shared" si="1"/>
        <v>0</v>
      </c>
      <c r="R25" s="362">
        <f t="shared" si="2"/>
        <v>0</v>
      </c>
      <c r="S25" s="84"/>
      <c r="T25" s="82" t="str">
        <f t="shared" si="5"/>
        <v/>
      </c>
    </row>
    <row r="26" spans="1:20" s="85" customFormat="1" x14ac:dyDescent="0.25">
      <c r="A26" s="389">
        <v>9</v>
      </c>
      <c r="B26" s="467"/>
      <c r="C26" s="468"/>
      <c r="D26" s="469"/>
      <c r="E26" s="247">
        <f t="shared" si="0"/>
        <v>123</v>
      </c>
      <c r="F26" s="259"/>
      <c r="G26" s="259"/>
      <c r="H26" s="259"/>
      <c r="I26" s="246"/>
      <c r="J26" s="248"/>
      <c r="K26" s="249" t="str">
        <f>_xlfn.IFNA(VLOOKUP('Category Code'!A11,'Category Code'!B:C,2,FALSE),"-")</f>
        <v xml:space="preserve">  </v>
      </c>
      <c r="L26" s="246"/>
      <c r="M26" s="250" t="str">
        <f t="array" ref="M26">_xlfn.IFNA(VLOOKUP($B$5&amp;L26,CHOOSE({1,2},Daten!$A$21:$A$52&amp;Daten!$B$21:$B$52,Daten!$D$21:$D$52),2,FALSE)+$A$10,"€")</f>
        <v>€</v>
      </c>
      <c r="N26" s="386" t="s">
        <v>4</v>
      </c>
      <c r="O26" s="386" t="str">
        <f t="shared" si="3"/>
        <v>Age_123</v>
      </c>
      <c r="P26" s="386" t="str">
        <f t="shared" si="4"/>
        <v/>
      </c>
      <c r="Q26" s="390">
        <f t="shared" si="1"/>
        <v>0</v>
      </c>
      <c r="R26" s="362">
        <f t="shared" si="2"/>
        <v>0</v>
      </c>
      <c r="S26" s="84"/>
      <c r="T26" s="82" t="str">
        <f t="shared" si="5"/>
        <v/>
      </c>
    </row>
    <row r="27" spans="1:20" s="85" customFormat="1" x14ac:dyDescent="0.25">
      <c r="A27" s="389">
        <v>10</v>
      </c>
      <c r="B27" s="467"/>
      <c r="C27" s="468"/>
      <c r="D27" s="469"/>
      <c r="E27" s="247">
        <f t="shared" si="0"/>
        <v>123</v>
      </c>
      <c r="F27" s="259"/>
      <c r="G27" s="259"/>
      <c r="H27" s="259"/>
      <c r="I27" s="246"/>
      <c r="J27" s="248"/>
      <c r="K27" s="249" t="str">
        <f t="array" ref="K27">_xlfn.IFNA(VLOOKUP('Category Code'!A12,'Category Code'!B:C,2,FALSE),"-")</f>
        <v xml:space="preserve">  </v>
      </c>
      <c r="L27" s="246"/>
      <c r="M27" s="250" t="str">
        <f t="array" ref="M27">_xlfn.IFNA(VLOOKUP($B$5&amp;L27,CHOOSE({1,2},Daten!$A$21:$A$52&amp;Daten!$B$21:$B$52,Daten!$D$21:$D$52),2,FALSE)+$A$10,"€")</f>
        <v>€</v>
      </c>
      <c r="N27" s="386" t="s">
        <v>4</v>
      </c>
      <c r="O27" s="386" t="str">
        <f t="shared" si="3"/>
        <v>Age_123</v>
      </c>
      <c r="P27" s="386" t="str">
        <f t="shared" si="4"/>
        <v/>
      </c>
      <c r="Q27" s="390">
        <f t="shared" si="1"/>
        <v>0</v>
      </c>
      <c r="R27" s="362">
        <f t="shared" si="2"/>
        <v>0</v>
      </c>
      <c r="S27" s="84"/>
      <c r="T27" s="82" t="str">
        <f t="shared" si="5"/>
        <v/>
      </c>
    </row>
    <row r="28" spans="1:20" s="85" customFormat="1" x14ac:dyDescent="0.25">
      <c r="A28" s="389">
        <v>11</v>
      </c>
      <c r="B28" s="467"/>
      <c r="C28" s="468"/>
      <c r="D28" s="469"/>
      <c r="E28" s="247">
        <f t="shared" si="0"/>
        <v>123</v>
      </c>
      <c r="F28" s="259"/>
      <c r="G28" s="259"/>
      <c r="H28" s="259"/>
      <c r="I28" s="246"/>
      <c r="J28" s="248"/>
      <c r="K28" s="249" t="str">
        <f>_xlfn.IFNA(VLOOKUP('Category Code'!A13,'Category Code'!B:C,2,FALSE),"-")</f>
        <v xml:space="preserve">  </v>
      </c>
      <c r="L28" s="246"/>
      <c r="M28" s="250" t="str">
        <f t="array" ref="M28">_xlfn.IFNA(VLOOKUP($B$5&amp;L28,CHOOSE({1,2},Daten!$A$21:$A$52&amp;Daten!$B$21:$B$52,Daten!$D$21:$D$52),2,FALSE)+$A$10,"€")</f>
        <v>€</v>
      </c>
      <c r="N28" s="386" t="s">
        <v>4</v>
      </c>
      <c r="O28" s="386" t="str">
        <f t="shared" si="3"/>
        <v>Age_123</v>
      </c>
      <c r="P28" s="386" t="str">
        <f t="shared" si="4"/>
        <v/>
      </c>
      <c r="Q28" s="390">
        <f t="shared" si="1"/>
        <v>0</v>
      </c>
      <c r="R28" s="362">
        <f t="shared" si="2"/>
        <v>0</v>
      </c>
      <c r="S28" s="84"/>
      <c r="T28" s="82" t="str">
        <f t="shared" si="5"/>
        <v/>
      </c>
    </row>
    <row r="29" spans="1:20" s="85" customFormat="1" x14ac:dyDescent="0.25">
      <c r="A29" s="389">
        <v>12</v>
      </c>
      <c r="B29" s="467"/>
      <c r="C29" s="468"/>
      <c r="D29" s="469"/>
      <c r="E29" s="247">
        <f t="shared" si="0"/>
        <v>123</v>
      </c>
      <c r="F29" s="259"/>
      <c r="G29" s="259"/>
      <c r="H29" s="259"/>
      <c r="I29" s="246"/>
      <c r="J29" s="248"/>
      <c r="K29" s="249" t="str">
        <f>_xlfn.IFNA(VLOOKUP('Category Code'!A14,'Category Code'!B:C,2,FALSE),"-")</f>
        <v xml:space="preserve">  </v>
      </c>
      <c r="L29" s="246"/>
      <c r="M29" s="250" t="str">
        <f t="array" ref="M29">_xlfn.IFNA(VLOOKUP($B$5&amp;L29,CHOOSE({1,2},Daten!$A$21:$A$52&amp;Daten!$B$21:$B$52,Daten!$D$21:$D$52),2,FALSE)+$A$10,"€")</f>
        <v>€</v>
      </c>
      <c r="N29" s="386" t="s">
        <v>4</v>
      </c>
      <c r="O29" s="386" t="str">
        <f t="shared" si="3"/>
        <v>Age_123</v>
      </c>
      <c r="P29" s="386" t="str">
        <f t="shared" si="4"/>
        <v/>
      </c>
      <c r="Q29" s="390">
        <f t="shared" si="1"/>
        <v>0</v>
      </c>
      <c r="R29" s="362">
        <f t="shared" si="2"/>
        <v>0</v>
      </c>
      <c r="S29" s="84"/>
      <c r="T29" s="82" t="str">
        <f t="shared" si="5"/>
        <v/>
      </c>
    </row>
    <row r="30" spans="1:20" s="85" customFormat="1" x14ac:dyDescent="0.25">
      <c r="A30" s="389">
        <v>13</v>
      </c>
      <c r="B30" s="470"/>
      <c r="C30" s="468"/>
      <c r="D30" s="469"/>
      <c r="E30" s="247">
        <f t="shared" si="0"/>
        <v>123</v>
      </c>
      <c r="F30" s="259"/>
      <c r="G30" s="259"/>
      <c r="H30" s="259"/>
      <c r="I30" s="246"/>
      <c r="J30" s="261"/>
      <c r="K30" s="249" t="str">
        <f>_xlfn.IFNA(VLOOKUP('Category Code'!A15,'Category Code'!B:C,2,FALSE),"-")</f>
        <v xml:space="preserve">  </v>
      </c>
      <c r="L30" s="246"/>
      <c r="M30" s="250" t="str">
        <f t="array" ref="M30">_xlfn.IFNA(VLOOKUP($B$5&amp;L30,CHOOSE({1,2},Daten!$A$21:$A$52&amp;Daten!$B$21:$B$52,Daten!$D$21:$D$52),2,FALSE)+$A$10,"€")</f>
        <v>€</v>
      </c>
      <c r="N30" s="386" t="s">
        <v>4</v>
      </c>
      <c r="O30" s="386" t="str">
        <f t="shared" si="3"/>
        <v>Age_123</v>
      </c>
      <c r="P30" s="386" t="str">
        <f t="shared" si="4"/>
        <v/>
      </c>
      <c r="Q30" s="390">
        <f t="shared" si="1"/>
        <v>0</v>
      </c>
      <c r="R30" s="362">
        <f t="shared" si="2"/>
        <v>0</v>
      </c>
      <c r="S30" s="84"/>
      <c r="T30" s="82" t="str">
        <f t="shared" si="5"/>
        <v/>
      </c>
    </row>
    <row r="31" spans="1:20" s="85" customFormat="1" x14ac:dyDescent="0.25">
      <c r="A31" s="389">
        <v>14</v>
      </c>
      <c r="B31" s="470"/>
      <c r="C31" s="468"/>
      <c r="D31" s="469"/>
      <c r="E31" s="247">
        <f t="shared" si="0"/>
        <v>123</v>
      </c>
      <c r="F31" s="259"/>
      <c r="G31" s="259"/>
      <c r="H31" s="259"/>
      <c r="I31" s="246"/>
      <c r="J31" s="248"/>
      <c r="K31" s="249" t="str">
        <f>_xlfn.IFNA(VLOOKUP('Category Code'!A16,'Category Code'!B:C,2,FALSE),"-")</f>
        <v xml:space="preserve">  </v>
      </c>
      <c r="L31" s="246"/>
      <c r="M31" s="250" t="str">
        <f t="array" ref="M31">_xlfn.IFNA(VLOOKUP($B$5&amp;L31,CHOOSE({1,2},Daten!$A$21:$A$52&amp;Daten!$B$21:$B$52,Daten!$D$21:$D$52),2,FALSE)+$A$10,"€")</f>
        <v>€</v>
      </c>
      <c r="N31" s="386" t="s">
        <v>4</v>
      </c>
      <c r="O31" s="386" t="str">
        <f t="shared" si="3"/>
        <v>Age_123</v>
      </c>
      <c r="P31" s="386" t="str">
        <f t="shared" si="4"/>
        <v/>
      </c>
      <c r="Q31" s="390">
        <f t="shared" si="1"/>
        <v>0</v>
      </c>
      <c r="R31" s="362">
        <f t="shared" si="2"/>
        <v>0</v>
      </c>
      <c r="S31" s="84"/>
      <c r="T31" s="82" t="str">
        <f t="shared" si="5"/>
        <v/>
      </c>
    </row>
    <row r="32" spans="1:20" s="85" customFormat="1" x14ac:dyDescent="0.25">
      <c r="A32" s="389">
        <v>15</v>
      </c>
      <c r="B32" s="470"/>
      <c r="C32" s="471"/>
      <c r="D32" s="469"/>
      <c r="E32" s="247">
        <f t="shared" si="0"/>
        <v>123</v>
      </c>
      <c r="F32" s="259"/>
      <c r="G32" s="259"/>
      <c r="H32" s="259"/>
      <c r="I32" s="246"/>
      <c r="J32" s="248"/>
      <c r="K32" s="249" t="str">
        <f>_xlfn.IFNA(VLOOKUP('Category Code'!A17,'Category Code'!B:C,2,FALSE),"-")</f>
        <v xml:space="preserve">  </v>
      </c>
      <c r="L32" s="246"/>
      <c r="M32" s="250" t="str">
        <f t="array" ref="M32">_xlfn.IFNA(VLOOKUP($B$5&amp;L32,CHOOSE({1,2},Daten!$A$21:$A$52&amp;Daten!$B$21:$B$52,Daten!$D$21:$D$52),2,FALSE)+$A$10,"€")</f>
        <v>€</v>
      </c>
      <c r="N32" s="386" t="s">
        <v>4</v>
      </c>
      <c r="O32" s="386" t="str">
        <f t="shared" si="3"/>
        <v>Age_123</v>
      </c>
      <c r="P32" s="386" t="str">
        <f t="shared" si="4"/>
        <v/>
      </c>
      <c r="Q32" s="390">
        <f t="shared" si="1"/>
        <v>0</v>
      </c>
      <c r="R32" s="362">
        <f t="shared" si="2"/>
        <v>0</v>
      </c>
      <c r="S32" s="84"/>
      <c r="T32" s="82" t="str">
        <f t="shared" si="5"/>
        <v/>
      </c>
    </row>
    <row r="33" spans="1:20" s="85" customFormat="1" x14ac:dyDescent="0.25">
      <c r="A33" s="389">
        <v>16</v>
      </c>
      <c r="B33" s="467"/>
      <c r="C33" s="468"/>
      <c r="D33" s="469"/>
      <c r="E33" s="247">
        <f t="shared" si="0"/>
        <v>123</v>
      </c>
      <c r="F33" s="259"/>
      <c r="G33" s="259"/>
      <c r="H33" s="259"/>
      <c r="I33" s="246"/>
      <c r="J33" s="248"/>
      <c r="K33" s="249" t="str">
        <f>_xlfn.IFNA(VLOOKUP('Category Code'!A18,'Category Code'!B:C,2,FALSE),"-")</f>
        <v xml:space="preserve">  </v>
      </c>
      <c r="L33" s="246"/>
      <c r="M33" s="250" t="str">
        <f t="array" ref="M33">_xlfn.IFNA(VLOOKUP($B$5&amp;L33,CHOOSE({1,2},Daten!$A$21:$A$52&amp;Daten!$B$21:$B$52,Daten!$D$21:$D$52),2,FALSE)+$A$10,"€")</f>
        <v>€</v>
      </c>
      <c r="N33" s="386" t="s">
        <v>4</v>
      </c>
      <c r="O33" s="386" t="str">
        <f t="shared" si="3"/>
        <v>Age_123</v>
      </c>
      <c r="P33" s="386" t="str">
        <f t="shared" si="4"/>
        <v/>
      </c>
      <c r="Q33" s="390">
        <f t="shared" si="1"/>
        <v>0</v>
      </c>
      <c r="R33" s="362">
        <f t="shared" si="2"/>
        <v>0</v>
      </c>
      <c r="S33" s="84"/>
      <c r="T33" s="82" t="str">
        <f t="shared" si="5"/>
        <v/>
      </c>
    </row>
    <row r="34" spans="1:20" s="85" customFormat="1" x14ac:dyDescent="0.25">
      <c r="A34" s="389">
        <v>17</v>
      </c>
      <c r="B34" s="467"/>
      <c r="C34" s="468"/>
      <c r="D34" s="469"/>
      <c r="E34" s="247">
        <f t="shared" si="0"/>
        <v>123</v>
      </c>
      <c r="F34" s="259"/>
      <c r="G34" s="259"/>
      <c r="H34" s="259"/>
      <c r="I34" s="246"/>
      <c r="J34" s="248"/>
      <c r="K34" s="249" t="str">
        <f>_xlfn.IFNA(VLOOKUP('Category Code'!A19,'Category Code'!B:C,2,FALSE),"-")</f>
        <v xml:space="preserve">  </v>
      </c>
      <c r="L34" s="246"/>
      <c r="M34" s="250" t="str">
        <f t="array" ref="M34">_xlfn.IFNA(VLOOKUP($B$5&amp;L34,CHOOSE({1,2},Daten!$A$21:$A$52&amp;Daten!$B$21:$B$52,Daten!$D$21:$D$52),2,FALSE)+$A$10,"€")</f>
        <v>€</v>
      </c>
      <c r="N34" s="386" t="s">
        <v>4</v>
      </c>
      <c r="O34" s="386" t="str">
        <f t="shared" si="3"/>
        <v>Age_123</v>
      </c>
      <c r="P34" s="386" t="str">
        <f t="shared" si="4"/>
        <v/>
      </c>
      <c r="Q34" s="390">
        <f t="shared" si="1"/>
        <v>0</v>
      </c>
      <c r="R34" s="362">
        <f t="shared" si="2"/>
        <v>0</v>
      </c>
      <c r="S34" s="84"/>
      <c r="T34" s="82" t="str">
        <f t="shared" si="5"/>
        <v/>
      </c>
    </row>
    <row r="35" spans="1:20" s="85" customFormat="1" x14ac:dyDescent="0.25">
      <c r="A35" s="389">
        <v>18</v>
      </c>
      <c r="B35" s="467"/>
      <c r="C35" s="468"/>
      <c r="D35" s="469"/>
      <c r="E35" s="247">
        <f t="shared" si="0"/>
        <v>123</v>
      </c>
      <c r="F35" s="259"/>
      <c r="G35" s="259"/>
      <c r="H35" s="259"/>
      <c r="I35" s="246"/>
      <c r="J35" s="248"/>
      <c r="K35" s="249" t="str">
        <f>_xlfn.IFNA(VLOOKUP('Category Code'!A20,'Category Code'!B:C,2,FALSE),"-")</f>
        <v xml:space="preserve">  </v>
      </c>
      <c r="L35" s="246"/>
      <c r="M35" s="250" t="str">
        <f t="array" ref="M35">_xlfn.IFNA(VLOOKUP($B$5&amp;L35,CHOOSE({1,2},Daten!$A$21:$A$52&amp;Daten!$B$21:$B$52,Daten!$D$21:$D$52),2,FALSE)+$A$10,"€")</f>
        <v>€</v>
      </c>
      <c r="N35" s="386" t="s">
        <v>4</v>
      </c>
      <c r="O35" s="386" t="str">
        <f t="shared" si="3"/>
        <v>Age_123</v>
      </c>
      <c r="P35" s="386" t="str">
        <f t="shared" si="4"/>
        <v/>
      </c>
      <c r="Q35" s="390">
        <f t="shared" si="1"/>
        <v>0</v>
      </c>
      <c r="R35" s="362">
        <f t="shared" si="2"/>
        <v>0</v>
      </c>
      <c r="S35" s="84"/>
      <c r="T35" s="82" t="str">
        <f t="shared" si="5"/>
        <v/>
      </c>
    </row>
    <row r="36" spans="1:20" s="85" customFormat="1" x14ac:dyDescent="0.25">
      <c r="A36" s="389">
        <v>19</v>
      </c>
      <c r="B36" s="467"/>
      <c r="C36" s="468"/>
      <c r="D36" s="469"/>
      <c r="E36" s="247">
        <f t="shared" si="0"/>
        <v>123</v>
      </c>
      <c r="F36" s="259"/>
      <c r="G36" s="259"/>
      <c r="H36" s="259"/>
      <c r="I36" s="246"/>
      <c r="J36" s="261"/>
      <c r="K36" s="249" t="str">
        <f>_xlfn.IFNA(VLOOKUP('Category Code'!A21,'Category Code'!B:C,2,FALSE),"-")</f>
        <v xml:space="preserve">  </v>
      </c>
      <c r="L36" s="246"/>
      <c r="M36" s="250" t="str">
        <f t="array" ref="M36">_xlfn.IFNA(VLOOKUP($B$5&amp;L36,CHOOSE({1,2},Daten!$A$21:$A$52&amp;Daten!$B$21:$B$52,Daten!$D$21:$D$52),2,FALSE)+$A$10,"€")</f>
        <v>€</v>
      </c>
      <c r="N36" s="386" t="s">
        <v>4</v>
      </c>
      <c r="O36" s="386" t="str">
        <f t="shared" si="3"/>
        <v>Age_123</v>
      </c>
      <c r="P36" s="386" t="str">
        <f t="shared" si="4"/>
        <v/>
      </c>
      <c r="Q36" s="390">
        <f t="shared" si="1"/>
        <v>0</v>
      </c>
      <c r="R36" s="362">
        <f>COUNTIFS($B$18:$B$47,$B37,$C$18:$C$47,$C36,$D$18:$D$47,$D36)</f>
        <v>0</v>
      </c>
      <c r="S36" s="84"/>
      <c r="T36" s="82" t="str">
        <f t="shared" si="5"/>
        <v/>
      </c>
    </row>
    <row r="37" spans="1:20" s="85" customFormat="1" x14ac:dyDescent="0.25">
      <c r="A37" s="389">
        <v>20</v>
      </c>
      <c r="B37" s="470"/>
      <c r="C37" s="468"/>
      <c r="D37" s="469"/>
      <c r="E37" s="247">
        <f t="shared" si="0"/>
        <v>123</v>
      </c>
      <c r="F37" s="259"/>
      <c r="G37" s="259"/>
      <c r="H37" s="259"/>
      <c r="I37" s="246"/>
      <c r="J37" s="248"/>
      <c r="K37" s="249" t="str">
        <f>_xlfn.IFNA(VLOOKUP('Category Code'!A22,'Category Code'!B:C,2,FALSE),"-")</f>
        <v xml:space="preserve">  </v>
      </c>
      <c r="L37" s="246"/>
      <c r="M37" s="250" t="str">
        <f t="array" ref="M37">_xlfn.IFNA(VLOOKUP($B$5&amp;L37,CHOOSE({1,2},Daten!$A$21:$A$52&amp;Daten!$B$21:$B$52,Daten!$D$21:$D$52),2,FALSE)+$A$10,"€")</f>
        <v>€</v>
      </c>
      <c r="N37" s="386" t="s">
        <v>4</v>
      </c>
      <c r="O37" s="386" t="str">
        <f t="shared" si="3"/>
        <v>Age_123</v>
      </c>
      <c r="P37" s="386" t="str">
        <f t="shared" si="4"/>
        <v/>
      </c>
      <c r="Q37" s="390">
        <f t="shared" si="1"/>
        <v>0</v>
      </c>
      <c r="R37" s="362">
        <f>COUNTIFS($B$18:$B$47,#REF!,$C$18:$C$47,$C37,$D$18:$D$47,$D37)</f>
        <v>0</v>
      </c>
      <c r="S37" s="84"/>
      <c r="T37" s="82" t="str">
        <f t="shared" si="5"/>
        <v/>
      </c>
    </row>
    <row r="38" spans="1:20" s="85" customFormat="1" x14ac:dyDescent="0.25">
      <c r="A38" s="389">
        <v>21</v>
      </c>
      <c r="B38" s="470"/>
      <c r="C38" s="471"/>
      <c r="D38" s="469"/>
      <c r="E38" s="247">
        <f t="shared" si="0"/>
        <v>123</v>
      </c>
      <c r="F38" s="259"/>
      <c r="G38" s="259"/>
      <c r="H38" s="259"/>
      <c r="I38" s="246"/>
      <c r="J38" s="248"/>
      <c r="K38" s="249" t="str">
        <f>_xlfn.IFNA(VLOOKUP('Category Code'!A23,'Category Code'!B:C,2,FALSE),"-")</f>
        <v xml:space="preserve">  </v>
      </c>
      <c r="L38" s="246"/>
      <c r="M38" s="250" t="str">
        <f t="array" ref="M38">_xlfn.IFNA(VLOOKUP($B$5&amp;L38,CHOOSE({1,2},Daten!$A$21:$A$52&amp;Daten!$B$21:$B$52,Daten!$D$21:$D$52),2,FALSE)+$A$10,"€")</f>
        <v>€</v>
      </c>
      <c r="N38" s="386" t="s">
        <v>4</v>
      </c>
      <c r="O38" s="386" t="str">
        <f t="shared" si="3"/>
        <v>Age_123</v>
      </c>
      <c r="P38" s="386" t="str">
        <f t="shared" si="4"/>
        <v/>
      </c>
      <c r="Q38" s="390">
        <f t="shared" si="1"/>
        <v>0</v>
      </c>
      <c r="R38" s="362">
        <f t="shared" ref="R38:R47" si="6">COUNTIFS($B$18:$B$47,$B38,$C$18:$C$47,$C38,$D$18:$D$47,$D38)</f>
        <v>0</v>
      </c>
      <c r="S38" s="84"/>
      <c r="T38" s="82" t="str">
        <f t="shared" si="5"/>
        <v/>
      </c>
    </row>
    <row r="39" spans="1:20" s="85" customFormat="1" x14ac:dyDescent="0.25">
      <c r="A39" s="389">
        <v>22</v>
      </c>
      <c r="B39" s="470"/>
      <c r="C39" s="471"/>
      <c r="D39" s="469"/>
      <c r="E39" s="247">
        <f t="shared" si="0"/>
        <v>123</v>
      </c>
      <c r="F39" s="259"/>
      <c r="G39" s="259"/>
      <c r="H39" s="259"/>
      <c r="I39" s="246"/>
      <c r="J39" s="248"/>
      <c r="K39" s="249" t="str">
        <f>_xlfn.IFNA(VLOOKUP('Category Code'!A24,'Category Code'!B:C,2,FALSE),"-")</f>
        <v xml:space="preserve">  </v>
      </c>
      <c r="L39" s="246"/>
      <c r="M39" s="250" t="str">
        <f t="array" ref="M39">_xlfn.IFNA(VLOOKUP($B$5&amp;L39,CHOOSE({1,2},Daten!$A$21:$A$52&amp;Daten!$B$21:$B$52,Daten!$D$21:$D$52),2,FALSE)+$A$10,"€")</f>
        <v>€</v>
      </c>
      <c r="N39" s="386" t="s">
        <v>4</v>
      </c>
      <c r="O39" s="386" t="str">
        <f t="shared" si="3"/>
        <v>Age_123</v>
      </c>
      <c r="P39" s="386" t="str">
        <f t="shared" si="4"/>
        <v/>
      </c>
      <c r="Q39" s="390">
        <f t="shared" si="1"/>
        <v>0</v>
      </c>
      <c r="R39" s="362">
        <f t="shared" si="6"/>
        <v>0</v>
      </c>
      <c r="S39" s="84"/>
      <c r="T39" s="82" t="str">
        <f t="shared" si="5"/>
        <v/>
      </c>
    </row>
    <row r="40" spans="1:20" s="85" customFormat="1" x14ac:dyDescent="0.25">
      <c r="A40" s="389">
        <v>23</v>
      </c>
      <c r="B40" s="470"/>
      <c r="C40" s="471"/>
      <c r="D40" s="469"/>
      <c r="E40" s="247">
        <f t="shared" si="0"/>
        <v>123</v>
      </c>
      <c r="F40" s="259"/>
      <c r="G40" s="259"/>
      <c r="H40" s="259"/>
      <c r="I40" s="246"/>
      <c r="J40" s="248"/>
      <c r="K40" s="249" t="str">
        <f>_xlfn.IFNA(VLOOKUP('Category Code'!A25,'Category Code'!B:C,2,FALSE),"-")</f>
        <v xml:space="preserve">  </v>
      </c>
      <c r="L40" s="246"/>
      <c r="M40" s="250" t="str">
        <f t="array" ref="M40">_xlfn.IFNA(VLOOKUP($B$5&amp;L40,CHOOSE({1,2},Daten!$A$21:$A$52&amp;Daten!$B$21:$B$52,Daten!$D$21:$D$52),2,FALSE)+$A$10,"€")</f>
        <v>€</v>
      </c>
      <c r="N40" s="386" t="s">
        <v>4</v>
      </c>
      <c r="O40" s="386" t="str">
        <f t="shared" si="3"/>
        <v>Age_123</v>
      </c>
      <c r="P40" s="386" t="str">
        <f t="shared" si="4"/>
        <v/>
      </c>
      <c r="Q40" s="390">
        <f t="shared" si="1"/>
        <v>0</v>
      </c>
      <c r="R40" s="362">
        <f t="shared" si="6"/>
        <v>0</v>
      </c>
      <c r="S40" s="84"/>
      <c r="T40" s="82" t="str">
        <f t="shared" si="5"/>
        <v/>
      </c>
    </row>
    <row r="41" spans="1:20" s="85" customFormat="1" x14ac:dyDescent="0.25">
      <c r="A41" s="389">
        <v>24</v>
      </c>
      <c r="B41" s="470"/>
      <c r="C41" s="471"/>
      <c r="D41" s="469"/>
      <c r="E41" s="247">
        <f t="shared" si="0"/>
        <v>123</v>
      </c>
      <c r="F41" s="259"/>
      <c r="G41" s="259"/>
      <c r="H41" s="259"/>
      <c r="I41" s="246"/>
      <c r="J41" s="248"/>
      <c r="K41" s="249" t="str">
        <f>_xlfn.IFNA(VLOOKUP('Category Code'!A26,'Category Code'!B:C,2,FALSE),"-")</f>
        <v xml:space="preserve">  </v>
      </c>
      <c r="L41" s="246"/>
      <c r="M41" s="250" t="str">
        <f t="array" ref="M41">_xlfn.IFNA(VLOOKUP($B$5&amp;L41,CHOOSE({1,2},Daten!$A$21:$A$52&amp;Daten!$B$21:$B$52,Daten!$D$21:$D$52),2,FALSE)+$A$10,"€")</f>
        <v>€</v>
      </c>
      <c r="N41" s="386" t="s">
        <v>4</v>
      </c>
      <c r="O41" s="386" t="str">
        <f t="shared" si="3"/>
        <v>Age_123</v>
      </c>
      <c r="P41" s="386" t="str">
        <f t="shared" si="4"/>
        <v/>
      </c>
      <c r="Q41" s="390">
        <f t="shared" si="1"/>
        <v>0</v>
      </c>
      <c r="R41" s="362">
        <f t="shared" si="6"/>
        <v>0</v>
      </c>
      <c r="S41" s="84"/>
      <c r="T41" s="82" t="str">
        <f t="shared" si="5"/>
        <v/>
      </c>
    </row>
    <row r="42" spans="1:20" s="85" customFormat="1" x14ac:dyDescent="0.25">
      <c r="A42" s="389">
        <v>25</v>
      </c>
      <c r="B42" s="470"/>
      <c r="C42" s="471"/>
      <c r="D42" s="469"/>
      <c r="E42" s="247">
        <f t="shared" si="0"/>
        <v>123</v>
      </c>
      <c r="F42" s="259"/>
      <c r="G42" s="259"/>
      <c r="H42" s="259"/>
      <c r="I42" s="246"/>
      <c r="J42" s="261"/>
      <c r="K42" s="249" t="str">
        <f>_xlfn.IFNA(VLOOKUP('Category Code'!A27,'Category Code'!B:C,2,FALSE),"-")</f>
        <v xml:space="preserve">  </v>
      </c>
      <c r="L42" s="246"/>
      <c r="M42" s="250" t="str">
        <f t="array" ref="M42">_xlfn.IFNA(VLOOKUP($B$5&amp;L42,CHOOSE({1,2},Daten!$A$21:$A$52&amp;Daten!$B$21:$B$52,Daten!$D$21:$D$52),2,FALSE)+$A$10,"€")</f>
        <v>€</v>
      </c>
      <c r="N42" s="386" t="s">
        <v>4</v>
      </c>
      <c r="O42" s="386" t="str">
        <f t="shared" si="3"/>
        <v>Age_123</v>
      </c>
      <c r="P42" s="386" t="str">
        <f t="shared" si="4"/>
        <v/>
      </c>
      <c r="Q42" s="390">
        <f t="shared" si="1"/>
        <v>0</v>
      </c>
      <c r="R42" s="362">
        <f t="shared" si="6"/>
        <v>0</v>
      </c>
      <c r="S42" s="84"/>
      <c r="T42" s="82" t="str">
        <f t="shared" si="5"/>
        <v/>
      </c>
    </row>
    <row r="43" spans="1:20" s="85" customFormat="1" x14ac:dyDescent="0.25">
      <c r="A43" s="389">
        <v>26</v>
      </c>
      <c r="B43" s="470"/>
      <c r="C43" s="471"/>
      <c r="D43" s="469"/>
      <c r="E43" s="247">
        <f t="shared" si="0"/>
        <v>123</v>
      </c>
      <c r="F43" s="259"/>
      <c r="G43" s="259"/>
      <c r="H43" s="259"/>
      <c r="I43" s="246"/>
      <c r="J43" s="248"/>
      <c r="K43" s="249" t="str">
        <f>_xlfn.IFNA(VLOOKUP('Category Code'!A28,'Category Code'!B:C,2,FALSE),"-")</f>
        <v xml:space="preserve">  </v>
      </c>
      <c r="L43" s="246"/>
      <c r="M43" s="250" t="str">
        <f t="array" ref="M43">_xlfn.IFNA(VLOOKUP($B$5&amp;L43,CHOOSE({1,2},Daten!$A$21:$A$52&amp;Daten!$B$21:$B$52,Daten!$D$21:$D$52),2,FALSE)+$A$10,"€")</f>
        <v>€</v>
      </c>
      <c r="N43" s="386" t="s">
        <v>4</v>
      </c>
      <c r="O43" s="386" t="str">
        <f t="shared" si="3"/>
        <v>Age_123</v>
      </c>
      <c r="P43" s="386" t="str">
        <f t="shared" si="4"/>
        <v/>
      </c>
      <c r="Q43" s="390">
        <f t="shared" si="1"/>
        <v>0</v>
      </c>
      <c r="R43" s="362">
        <f t="shared" si="6"/>
        <v>0</v>
      </c>
      <c r="S43" s="84"/>
      <c r="T43" s="82" t="str">
        <f t="shared" si="5"/>
        <v/>
      </c>
    </row>
    <row r="44" spans="1:20" s="85" customFormat="1" x14ac:dyDescent="0.25">
      <c r="A44" s="389">
        <v>27</v>
      </c>
      <c r="B44" s="470"/>
      <c r="C44" s="471"/>
      <c r="D44" s="469"/>
      <c r="E44" s="247">
        <f t="shared" si="0"/>
        <v>123</v>
      </c>
      <c r="F44" s="259"/>
      <c r="G44" s="259"/>
      <c r="H44" s="259"/>
      <c r="I44" s="246"/>
      <c r="J44" s="248"/>
      <c r="K44" s="249" t="str">
        <f>_xlfn.IFNA(VLOOKUP('Category Code'!A29,'Category Code'!B:C,2,FALSE),"-")</f>
        <v xml:space="preserve">  </v>
      </c>
      <c r="L44" s="246"/>
      <c r="M44" s="250" t="str">
        <f t="array" ref="M44">_xlfn.IFNA(VLOOKUP($B$5&amp;L44,CHOOSE({1,2},Daten!$A$21:$A$52&amp;Daten!$B$21:$B$52,Daten!$D$21:$D$52),2,FALSE)+$A$10,"€")</f>
        <v>€</v>
      </c>
      <c r="N44" s="386" t="s">
        <v>4</v>
      </c>
      <c r="O44" s="386" t="str">
        <f t="shared" si="3"/>
        <v>Age_123</v>
      </c>
      <c r="P44" s="386" t="str">
        <f t="shared" si="4"/>
        <v/>
      </c>
      <c r="Q44" s="390">
        <f t="shared" si="1"/>
        <v>0</v>
      </c>
      <c r="R44" s="362">
        <f t="shared" si="6"/>
        <v>0</v>
      </c>
      <c r="S44" s="84"/>
      <c r="T44" s="82" t="str">
        <f t="shared" si="5"/>
        <v/>
      </c>
    </row>
    <row r="45" spans="1:20" s="85" customFormat="1" x14ac:dyDescent="0.25">
      <c r="A45" s="389">
        <v>28</v>
      </c>
      <c r="B45" s="470"/>
      <c r="C45" s="471"/>
      <c r="D45" s="469"/>
      <c r="E45" s="247">
        <f t="shared" si="0"/>
        <v>123</v>
      </c>
      <c r="F45" s="259"/>
      <c r="G45" s="259"/>
      <c r="H45" s="259"/>
      <c r="I45" s="246"/>
      <c r="J45" s="248"/>
      <c r="K45" s="249" t="str">
        <f>_xlfn.IFNA(VLOOKUP('Category Code'!A30,'Category Code'!B:C,2,FALSE),"-")</f>
        <v xml:space="preserve">  </v>
      </c>
      <c r="L45" s="246"/>
      <c r="M45" s="250" t="str">
        <f t="array" ref="M45">_xlfn.IFNA(VLOOKUP($B$5&amp;L45,CHOOSE({1,2},Daten!$A$21:$A$52&amp;Daten!$B$21:$B$52,Daten!$D$21:$D$52),2,FALSE)+$A$10,"€")</f>
        <v>€</v>
      </c>
      <c r="N45" s="386" t="s">
        <v>4</v>
      </c>
      <c r="O45" s="386" t="str">
        <f t="shared" si="3"/>
        <v>Age_123</v>
      </c>
      <c r="P45" s="386" t="str">
        <f t="shared" si="4"/>
        <v/>
      </c>
      <c r="Q45" s="390">
        <f t="shared" si="1"/>
        <v>0</v>
      </c>
      <c r="R45" s="362">
        <f t="shared" si="6"/>
        <v>0</v>
      </c>
      <c r="S45" s="84"/>
      <c r="T45" s="82" t="str">
        <f t="shared" si="5"/>
        <v/>
      </c>
    </row>
    <row r="46" spans="1:20" s="85" customFormat="1" x14ac:dyDescent="0.25">
      <c r="A46" s="389">
        <v>29</v>
      </c>
      <c r="B46" s="470"/>
      <c r="C46" s="471"/>
      <c r="D46" s="469"/>
      <c r="E46" s="247">
        <f t="shared" si="0"/>
        <v>123</v>
      </c>
      <c r="F46" s="259"/>
      <c r="G46" s="259"/>
      <c r="H46" s="259"/>
      <c r="I46" s="246"/>
      <c r="J46" s="248"/>
      <c r="K46" s="249" t="str">
        <f>_xlfn.IFNA(VLOOKUP('Category Code'!A31,'Category Code'!B:C,2,FALSE),"-")</f>
        <v xml:space="preserve">  </v>
      </c>
      <c r="L46" s="246"/>
      <c r="M46" s="250" t="str">
        <f t="array" ref="M46">_xlfn.IFNA(VLOOKUP($B$5&amp;L46,CHOOSE({1,2},Daten!$A$21:$A$52&amp;Daten!$B$21:$B$52,Daten!$D$21:$D$52),2,FALSE)+$A$10,"€")</f>
        <v>€</v>
      </c>
      <c r="N46" s="386" t="s">
        <v>4</v>
      </c>
      <c r="O46" s="386" t="str">
        <f t="shared" si="3"/>
        <v>Age_123</v>
      </c>
      <c r="P46" s="386" t="str">
        <f t="shared" si="4"/>
        <v/>
      </c>
      <c r="Q46" s="390">
        <f t="shared" si="1"/>
        <v>0</v>
      </c>
      <c r="R46" s="362">
        <f t="shared" si="6"/>
        <v>0</v>
      </c>
      <c r="S46" s="84"/>
      <c r="T46" s="82" t="str">
        <f t="shared" si="5"/>
        <v/>
      </c>
    </row>
    <row r="47" spans="1:20" s="85" customFormat="1" ht="16.5" thickBot="1" x14ac:dyDescent="0.3">
      <c r="A47" s="389">
        <v>30</v>
      </c>
      <c r="B47" s="472"/>
      <c r="C47" s="473"/>
      <c r="D47" s="474"/>
      <c r="E47" s="252">
        <f t="shared" ref="E47" si="7">DATEDIF(D47,$E$5,"y")</f>
        <v>123</v>
      </c>
      <c r="F47" s="251"/>
      <c r="G47" s="251"/>
      <c r="H47" s="251"/>
      <c r="I47" s="251"/>
      <c r="J47" s="253"/>
      <c r="K47" s="254" t="str">
        <f>_xlfn.IFNA(VLOOKUP('Category Code'!A52,'Category Code'!B:C,2,FALSE),"-")</f>
        <v xml:space="preserve">  </v>
      </c>
      <c r="L47" s="251"/>
      <c r="M47" s="255" t="str">
        <f t="array" ref="M47">_xlfn.IFNA(VLOOKUP($B$5&amp;L47,CHOOSE({1,2},Daten!$A$21:$A$52&amp;Daten!$B$21:$B$52,Daten!$D$21:$D$52),2,FALSE)+$A$10,"€")</f>
        <v>€</v>
      </c>
      <c r="N47" s="386" t="s">
        <v>4</v>
      </c>
      <c r="O47" s="386" t="str">
        <f t="shared" si="3"/>
        <v>Age_123</v>
      </c>
      <c r="P47" s="386" t="str">
        <f t="shared" si="4"/>
        <v/>
      </c>
      <c r="Q47" s="390">
        <f t="shared" si="1"/>
        <v>0</v>
      </c>
      <c r="R47" s="362">
        <f t="shared" si="6"/>
        <v>0</v>
      </c>
      <c r="S47" s="84"/>
      <c r="T47" s="82" t="str">
        <f t="shared" si="5"/>
        <v/>
      </c>
    </row>
    <row r="48" spans="1:20" s="85" customFormat="1" ht="5.25" customHeight="1" thickTop="1" x14ac:dyDescent="0.25">
      <c r="A48" s="389"/>
      <c r="B48" s="391"/>
      <c r="C48" s="391"/>
      <c r="D48" s="392"/>
      <c r="E48" s="391"/>
      <c r="F48" s="391"/>
      <c r="G48" s="391"/>
      <c r="H48" s="391"/>
      <c r="I48" s="391"/>
      <c r="J48" s="393"/>
      <c r="K48" s="391"/>
      <c r="L48" s="391"/>
      <c r="M48" s="394"/>
      <c r="N48" s="386"/>
      <c r="O48" s="386"/>
      <c r="P48" s="386"/>
      <c r="Q48" s="390">
        <f>COUNTIFS($B$18:$B$47,$B48,$C$18:$C$47,$C48,$D$18:$D$47,$D48,$K$17:$K$46,$K$18)</f>
        <v>0</v>
      </c>
      <c r="R48" s="388"/>
      <c r="S48" s="81"/>
      <c r="T48" s="86"/>
    </row>
    <row r="49" spans="1:20" s="54" customFormat="1" ht="6.75" customHeight="1" x14ac:dyDescent="0.25">
      <c r="A49" s="395"/>
      <c r="B49" s="396"/>
      <c r="C49" s="396"/>
      <c r="D49" s="397"/>
      <c r="E49" s="398"/>
      <c r="F49" s="396"/>
      <c r="G49" s="396"/>
      <c r="H49" s="399"/>
      <c r="I49" s="396"/>
      <c r="J49" s="400"/>
      <c r="K49" s="396"/>
      <c r="L49" s="396"/>
      <c r="M49" s="401"/>
      <c r="N49" s="402"/>
      <c r="O49" s="402"/>
      <c r="P49" s="402"/>
      <c r="Q49" s="390">
        <f t="shared" ref="Q49:Q62" si="8">COUNTIFS($B$18:$B$47,$B49,$C$18:$C$47,$C49,$D$18:$D$47,$D49)</f>
        <v>0</v>
      </c>
      <c r="R49" s="372"/>
      <c r="S49" s="88"/>
      <c r="T49" s="87"/>
    </row>
    <row r="50" spans="1:20" s="98" customFormat="1" ht="21.75" thickBot="1" x14ac:dyDescent="0.4">
      <c r="A50" s="403"/>
      <c r="B50" s="404" t="s">
        <v>311</v>
      </c>
      <c r="C50" s="405"/>
      <c r="D50" s="406" t="s">
        <v>3084</v>
      </c>
      <c r="E50" s="405"/>
      <c r="F50" s="405"/>
      <c r="G50" s="405"/>
      <c r="H50" s="405"/>
      <c r="I50" s="407"/>
      <c r="J50" s="408"/>
      <c r="K50" s="407"/>
      <c r="L50" s="407"/>
      <c r="M50" s="409" t="s">
        <v>257</v>
      </c>
      <c r="N50" s="410"/>
      <c r="O50" s="411"/>
      <c r="P50" s="410"/>
      <c r="Q50" s="390">
        <f t="shared" si="8"/>
        <v>0</v>
      </c>
      <c r="R50" s="412"/>
      <c r="S50" s="96"/>
      <c r="T50" s="97"/>
    </row>
    <row r="51" spans="1:20" s="54" customFormat="1" x14ac:dyDescent="0.25">
      <c r="A51" s="395"/>
      <c r="B51" s="99" t="s">
        <v>2845</v>
      </c>
      <c r="C51" s="100" t="s">
        <v>2842</v>
      </c>
      <c r="D51" s="475" t="s">
        <v>2220</v>
      </c>
      <c r="E51" s="476"/>
      <c r="F51" s="101" t="s">
        <v>355</v>
      </c>
      <c r="G51" s="101" t="s">
        <v>2508</v>
      </c>
      <c r="H51" s="101" t="s">
        <v>379</v>
      </c>
      <c r="I51" s="101" t="s">
        <v>0</v>
      </c>
      <c r="J51" s="102" t="s">
        <v>396</v>
      </c>
      <c r="K51" s="101" t="s">
        <v>354</v>
      </c>
      <c r="L51" s="101"/>
      <c r="M51" s="103" t="s">
        <v>71</v>
      </c>
      <c r="N51" s="371"/>
      <c r="O51" s="402"/>
      <c r="P51" s="371"/>
      <c r="Q51" s="390">
        <f t="shared" si="8"/>
        <v>0</v>
      </c>
      <c r="R51" s="372"/>
      <c r="S51" s="88"/>
      <c r="T51" s="80"/>
    </row>
    <row r="52" spans="1:20" s="85" customFormat="1" ht="16.5" thickBot="1" x14ac:dyDescent="0.3">
      <c r="A52" s="413" t="s">
        <v>2221</v>
      </c>
      <c r="B52" s="105" t="s">
        <v>2844</v>
      </c>
      <c r="C52" s="106" t="s">
        <v>2843</v>
      </c>
      <c r="D52" s="107"/>
      <c r="E52" s="108">
        <f t="shared" ref="E52:E62" si="9">DATEDIF(D52,$E$5,"y")</f>
        <v>123</v>
      </c>
      <c r="F52" s="109" t="s">
        <v>291</v>
      </c>
      <c r="G52" s="110"/>
      <c r="H52" s="109" t="s">
        <v>330</v>
      </c>
      <c r="I52" s="110" t="s">
        <v>349</v>
      </c>
      <c r="J52" s="22"/>
      <c r="K52" s="111" t="str">
        <f>_xlfn.IFNA(VLOOKUP('Category Code'!A57,'Category Code'!B:C,2,FALSE),"-")</f>
        <v>-</v>
      </c>
      <c r="L52" s="111"/>
      <c r="M52" s="112" t="s">
        <v>2395</v>
      </c>
      <c r="N52" s="414"/>
      <c r="O52" s="414"/>
      <c r="P52" s="414"/>
      <c r="Q52" s="390">
        <f t="shared" si="8"/>
        <v>0</v>
      </c>
      <c r="R52" s="415"/>
      <c r="S52" s="114"/>
      <c r="T52" s="80"/>
    </row>
    <row r="53" spans="1:20" s="85" customFormat="1" ht="16.5" thickTop="1" x14ac:dyDescent="0.25">
      <c r="A53" s="389">
        <v>1</v>
      </c>
      <c r="B53" s="123"/>
      <c r="C53" s="124"/>
      <c r="D53" s="141"/>
      <c r="E53" s="144">
        <f t="shared" si="9"/>
        <v>123</v>
      </c>
      <c r="F53" s="129"/>
      <c r="G53" s="130"/>
      <c r="H53" s="131"/>
      <c r="I53" s="132"/>
      <c r="J53" s="147">
        <f>F53</f>
        <v>0</v>
      </c>
      <c r="K53" s="117" t="str">
        <f>_xlfn.IFNA(VLOOKUP('Category Code'!A58,'Category Code'!B:C,2,FALSE),"-")</f>
        <v>-</v>
      </c>
      <c r="L53" s="118" t="str">
        <f>_xlfn.IFNA(VLOOKUP(F53,Daten!$V$50:$W$55,2,FALSE),"")</f>
        <v/>
      </c>
      <c r="M53" s="256" t="str">
        <f t="array" ref="M53">_xlfn.IFNA(VLOOKUP($B$5&amp;L53,CHOOSE({1,2},Daten!$A$21:$A$52&amp;Daten!$B$21:$B$52,Daten!$D$21:$D$52),2,FALSE)+$A$10,"€")</f>
        <v>€</v>
      </c>
      <c r="N53" s="414"/>
      <c r="O53" s="414"/>
      <c r="P53" s="414"/>
      <c r="Q53" s="390">
        <f t="shared" si="8"/>
        <v>0</v>
      </c>
      <c r="R53" s="415"/>
      <c r="S53" s="114"/>
      <c r="T53" s="80"/>
    </row>
    <row r="54" spans="1:20" s="85" customFormat="1" x14ac:dyDescent="0.25">
      <c r="A54" s="389">
        <v>2</v>
      </c>
      <c r="B54" s="125"/>
      <c r="C54" s="126"/>
      <c r="D54" s="142"/>
      <c r="E54" s="145">
        <f t="shared" si="9"/>
        <v>123</v>
      </c>
      <c r="F54" s="133"/>
      <c r="G54" s="134"/>
      <c r="H54" s="135"/>
      <c r="I54" s="136"/>
      <c r="J54" s="148">
        <f t="shared" ref="J54:J62" si="10">F54</f>
        <v>0</v>
      </c>
      <c r="K54" s="119" t="str">
        <f>_xlfn.IFNA(VLOOKUP('Category Code'!A59,'Category Code'!B:C,2,FALSE),"-")</f>
        <v>-</v>
      </c>
      <c r="L54" s="120" t="str">
        <f>_xlfn.IFNA(VLOOKUP(F54,Daten!$V$50:$W$55,2,FALSE),"")</f>
        <v/>
      </c>
      <c r="M54" s="257" t="str">
        <f t="array" ref="M54">_xlfn.IFNA(VLOOKUP($B$5&amp;L54,CHOOSE({1,2},Daten!$A$21:$A$52&amp;Daten!$B$21:$B$52,Daten!$D$21:$D$52),2,FALSE)+$A$10,"€")</f>
        <v>€</v>
      </c>
      <c r="N54" s="414"/>
      <c r="O54" s="414"/>
      <c r="P54" s="414"/>
      <c r="Q54" s="390">
        <f t="shared" si="8"/>
        <v>0</v>
      </c>
      <c r="R54" s="415"/>
      <c r="S54" s="114"/>
      <c r="T54" s="80"/>
    </row>
    <row r="55" spans="1:20" s="85" customFormat="1" x14ac:dyDescent="0.25">
      <c r="A55" s="389">
        <v>3</v>
      </c>
      <c r="B55" s="125"/>
      <c r="C55" s="126"/>
      <c r="D55" s="142"/>
      <c r="E55" s="145">
        <f t="shared" si="9"/>
        <v>123</v>
      </c>
      <c r="F55" s="133"/>
      <c r="G55" s="134"/>
      <c r="H55" s="135"/>
      <c r="I55" s="136"/>
      <c r="J55" s="148">
        <f t="shared" si="10"/>
        <v>0</v>
      </c>
      <c r="K55" s="119" t="str">
        <f>_xlfn.IFNA(VLOOKUP('Category Code'!A60,'Category Code'!B:C,2,FALSE),"-")</f>
        <v>-</v>
      </c>
      <c r="L55" s="120" t="str">
        <f>_xlfn.IFNA(VLOOKUP(F55,Daten!$V$50:$W$55,2,FALSE),"")</f>
        <v/>
      </c>
      <c r="M55" s="257" t="str">
        <f t="array" ref="M55">_xlfn.IFNA(VLOOKUP($B$5&amp;L55,CHOOSE({1,2},Daten!$A$21:$A$52&amp;Daten!$B$21:$B$52,Daten!$D$21:$D$52),2,FALSE)+$A$10,"€")</f>
        <v>€</v>
      </c>
      <c r="N55" s="414"/>
      <c r="O55" s="414"/>
      <c r="P55" s="414"/>
      <c r="Q55" s="390">
        <f t="shared" si="8"/>
        <v>0</v>
      </c>
      <c r="R55" s="415"/>
      <c r="S55" s="114"/>
      <c r="T55" s="80"/>
    </row>
    <row r="56" spans="1:20" s="85" customFormat="1" x14ac:dyDescent="0.25">
      <c r="A56" s="389">
        <v>4</v>
      </c>
      <c r="B56" s="125"/>
      <c r="C56" s="126"/>
      <c r="D56" s="142"/>
      <c r="E56" s="145">
        <f t="shared" si="9"/>
        <v>123</v>
      </c>
      <c r="F56" s="133"/>
      <c r="G56" s="134"/>
      <c r="H56" s="135"/>
      <c r="I56" s="136"/>
      <c r="J56" s="148">
        <f t="shared" si="10"/>
        <v>0</v>
      </c>
      <c r="K56" s="119" t="str">
        <f>_xlfn.IFNA(VLOOKUP('Category Code'!A61,'Category Code'!B:C,2,FALSE),"-")</f>
        <v>-</v>
      </c>
      <c r="L56" s="120" t="str">
        <f>_xlfn.IFNA(VLOOKUP(F56,Daten!$V$50:$W$55,2,FALSE),"")</f>
        <v/>
      </c>
      <c r="M56" s="257" t="str">
        <f t="array" ref="M56">_xlfn.IFNA(VLOOKUP($B$5&amp;L56,CHOOSE({1,2},Daten!$A$21:$A$52&amp;Daten!$B$21:$B$52,Daten!$D$21:$D$52),2,FALSE)+$A$10,"€")</f>
        <v>€</v>
      </c>
      <c r="N56" s="414"/>
      <c r="O56" s="414"/>
      <c r="P56" s="414"/>
      <c r="Q56" s="390">
        <f t="shared" si="8"/>
        <v>0</v>
      </c>
      <c r="R56" s="415"/>
      <c r="S56" s="114"/>
      <c r="T56" s="80"/>
    </row>
    <row r="57" spans="1:20" s="85" customFormat="1" x14ac:dyDescent="0.25">
      <c r="A57" s="389">
        <v>5</v>
      </c>
      <c r="B57" s="125"/>
      <c r="C57" s="126"/>
      <c r="D57" s="142"/>
      <c r="E57" s="145">
        <f t="shared" si="9"/>
        <v>123</v>
      </c>
      <c r="F57" s="133"/>
      <c r="G57" s="134"/>
      <c r="H57" s="135"/>
      <c r="I57" s="136"/>
      <c r="J57" s="148">
        <f t="shared" si="10"/>
        <v>0</v>
      </c>
      <c r="K57" s="119" t="str">
        <f>_xlfn.IFNA(VLOOKUP('Category Code'!A62,'Category Code'!B:C,2,FALSE),"-")</f>
        <v>-</v>
      </c>
      <c r="L57" s="120" t="str">
        <f>_xlfn.IFNA(VLOOKUP(F57,Daten!$V$50:$W$55,2,FALSE),"")</f>
        <v/>
      </c>
      <c r="M57" s="257" t="str">
        <f t="array" ref="M57">_xlfn.IFNA(VLOOKUP($B$5&amp;L57,CHOOSE({1,2},Daten!$A$21:$A$52&amp;Daten!$B$21:$B$52,Daten!$D$21:$D$52),2,FALSE)+$A$10,"€")</f>
        <v>€</v>
      </c>
      <c r="N57" s="414"/>
      <c r="O57" s="414"/>
      <c r="P57" s="414"/>
      <c r="Q57" s="390">
        <f t="shared" si="8"/>
        <v>0</v>
      </c>
      <c r="R57" s="415"/>
      <c r="S57" s="114"/>
      <c r="T57" s="80"/>
    </row>
    <row r="58" spans="1:20" s="85" customFormat="1" x14ac:dyDescent="0.25">
      <c r="A58" s="389">
        <v>6</v>
      </c>
      <c r="B58" s="125"/>
      <c r="C58" s="126"/>
      <c r="D58" s="142"/>
      <c r="E58" s="145">
        <f t="shared" si="9"/>
        <v>123</v>
      </c>
      <c r="F58" s="133"/>
      <c r="G58" s="134"/>
      <c r="H58" s="135"/>
      <c r="I58" s="136"/>
      <c r="J58" s="148">
        <f t="shared" si="10"/>
        <v>0</v>
      </c>
      <c r="K58" s="119" t="str">
        <f>_xlfn.IFNA(VLOOKUP('Category Code'!A63,'Category Code'!B:C,2,FALSE),"-")</f>
        <v>-</v>
      </c>
      <c r="L58" s="120" t="str">
        <f>_xlfn.IFNA(VLOOKUP(F58,Daten!$V$50:$W$55,2,FALSE),"")</f>
        <v/>
      </c>
      <c r="M58" s="257" t="str">
        <f t="array" ref="M58">_xlfn.IFNA(VLOOKUP($B$5&amp;L58,CHOOSE({1,2},Daten!$A$21:$A$52&amp;Daten!$B$21:$B$52,Daten!$D$21:$D$52),2,FALSE)+$A$10,"€")</f>
        <v>€</v>
      </c>
      <c r="N58" s="414"/>
      <c r="O58" s="414"/>
      <c r="P58" s="414"/>
      <c r="Q58" s="390">
        <f t="shared" si="8"/>
        <v>0</v>
      </c>
      <c r="R58" s="415"/>
      <c r="S58" s="114"/>
      <c r="T58" s="80"/>
    </row>
    <row r="59" spans="1:20" s="85" customFormat="1" x14ac:dyDescent="0.25">
      <c r="A59" s="389">
        <v>7</v>
      </c>
      <c r="B59" s="125"/>
      <c r="C59" s="126"/>
      <c r="D59" s="142"/>
      <c r="E59" s="145">
        <f t="shared" si="9"/>
        <v>123</v>
      </c>
      <c r="F59" s="133"/>
      <c r="G59" s="134"/>
      <c r="H59" s="135"/>
      <c r="I59" s="136"/>
      <c r="J59" s="148">
        <f t="shared" si="10"/>
        <v>0</v>
      </c>
      <c r="K59" s="119" t="str">
        <f>_xlfn.IFNA(VLOOKUP('Category Code'!A64,'Category Code'!B:C,2,FALSE),"-")</f>
        <v>-</v>
      </c>
      <c r="L59" s="120" t="str">
        <f>_xlfn.IFNA(VLOOKUP(F59,Daten!$V$50:$W$55,2,FALSE),"")</f>
        <v/>
      </c>
      <c r="M59" s="257" t="str">
        <f t="array" ref="M59">_xlfn.IFNA(VLOOKUP($B$5&amp;L59,CHOOSE({1,2},Daten!$A$21:$A$52&amp;Daten!$B$21:$B$52,Daten!$D$21:$D$52),2,FALSE)+$A$10,"€")</f>
        <v>€</v>
      </c>
      <c r="N59" s="414"/>
      <c r="O59" s="414"/>
      <c r="P59" s="414"/>
      <c r="Q59" s="390">
        <f t="shared" si="8"/>
        <v>0</v>
      </c>
      <c r="R59" s="415"/>
      <c r="S59" s="114"/>
      <c r="T59" s="80"/>
    </row>
    <row r="60" spans="1:20" s="85" customFormat="1" x14ac:dyDescent="0.25">
      <c r="A60" s="389">
        <v>8</v>
      </c>
      <c r="B60" s="125"/>
      <c r="C60" s="126"/>
      <c r="D60" s="142"/>
      <c r="E60" s="145">
        <f t="shared" si="9"/>
        <v>123</v>
      </c>
      <c r="F60" s="133"/>
      <c r="G60" s="134"/>
      <c r="H60" s="135"/>
      <c r="I60" s="136"/>
      <c r="J60" s="148">
        <f t="shared" si="10"/>
        <v>0</v>
      </c>
      <c r="K60" s="119" t="str">
        <f>_xlfn.IFNA(VLOOKUP('Category Code'!A65,'Category Code'!B:C,2,FALSE),"-")</f>
        <v>-</v>
      </c>
      <c r="L60" s="120" t="str">
        <f>_xlfn.IFNA(VLOOKUP(F60,Daten!$V$50:$W$55,2,FALSE),"")</f>
        <v/>
      </c>
      <c r="M60" s="257" t="str">
        <f t="array" ref="M60">_xlfn.IFNA(VLOOKUP($B$5&amp;L60,CHOOSE({1,2},Daten!$A$21:$A$52&amp;Daten!$B$21:$B$52,Daten!$D$21:$D$52),2,FALSE)+$A$10,"€")</f>
        <v>€</v>
      </c>
      <c r="N60" s="414"/>
      <c r="O60" s="414"/>
      <c r="P60" s="414"/>
      <c r="Q60" s="390">
        <f t="shared" si="8"/>
        <v>0</v>
      </c>
      <c r="R60" s="415"/>
      <c r="S60" s="114"/>
      <c r="T60" s="80"/>
    </row>
    <row r="61" spans="1:20" s="85" customFormat="1" x14ac:dyDescent="0.25">
      <c r="A61" s="389">
        <v>9</v>
      </c>
      <c r="B61" s="125"/>
      <c r="C61" s="126"/>
      <c r="D61" s="142"/>
      <c r="E61" s="145">
        <f t="shared" si="9"/>
        <v>123</v>
      </c>
      <c r="F61" s="133"/>
      <c r="G61" s="134"/>
      <c r="H61" s="135"/>
      <c r="I61" s="136"/>
      <c r="J61" s="148">
        <f t="shared" si="10"/>
        <v>0</v>
      </c>
      <c r="K61" s="119" t="str">
        <f>_xlfn.IFNA(VLOOKUP('Category Code'!A66,'Category Code'!B:C,2,FALSE),"-")</f>
        <v>-</v>
      </c>
      <c r="L61" s="120" t="str">
        <f>_xlfn.IFNA(VLOOKUP(F61,Daten!$V$50:$W$55,2,FALSE),"")</f>
        <v/>
      </c>
      <c r="M61" s="257" t="str">
        <f t="array" ref="M61">_xlfn.IFNA(VLOOKUP($B$5&amp;L61,CHOOSE({1,2},Daten!$A$21:$A$52&amp;Daten!$B$21:$B$52,Daten!$D$21:$D$52),2,FALSE)+$A$10,"€")</f>
        <v>€</v>
      </c>
      <c r="N61" s="414"/>
      <c r="O61" s="414"/>
      <c r="P61" s="414"/>
      <c r="Q61" s="390">
        <f t="shared" si="8"/>
        <v>0</v>
      </c>
      <c r="R61" s="415"/>
      <c r="S61" s="114"/>
      <c r="T61" s="80"/>
    </row>
    <row r="62" spans="1:20" s="85" customFormat="1" ht="16.5" thickBot="1" x14ac:dyDescent="0.3">
      <c r="A62" s="389">
        <v>10</v>
      </c>
      <c r="B62" s="127"/>
      <c r="C62" s="128"/>
      <c r="D62" s="143"/>
      <c r="E62" s="146">
        <f t="shared" si="9"/>
        <v>123</v>
      </c>
      <c r="F62" s="137"/>
      <c r="G62" s="138"/>
      <c r="H62" s="139"/>
      <c r="I62" s="140"/>
      <c r="J62" s="149">
        <f t="shared" si="10"/>
        <v>0</v>
      </c>
      <c r="K62" s="121" t="str">
        <f>_xlfn.IFNA(VLOOKUP('Category Code'!A67,'Category Code'!B:C,2,FALSE),"-")</f>
        <v>-</v>
      </c>
      <c r="L62" s="122" t="str">
        <f>_xlfn.IFNA(VLOOKUP(F62,Daten!$V$50:$W$55,2,FALSE),"")</f>
        <v/>
      </c>
      <c r="M62" s="258" t="str">
        <f t="array" ref="M62">_xlfn.IFNA(VLOOKUP($B$5&amp;L62,CHOOSE({1,2},Daten!$A$21:$A$52&amp;Daten!$B$21:$B$52,Daten!$D$21:$D$52),2,FALSE)+$A$10,"€")</f>
        <v>€</v>
      </c>
      <c r="N62" s="414"/>
      <c r="O62" s="414"/>
      <c r="P62" s="414"/>
      <c r="Q62" s="390">
        <f t="shared" si="8"/>
        <v>0</v>
      </c>
      <c r="R62" s="415"/>
      <c r="S62" s="114"/>
      <c r="T62" s="80"/>
    </row>
    <row r="63" spans="1:20" ht="8.25" customHeight="1" thickTop="1" x14ac:dyDescent="0.25">
      <c r="A63" s="347"/>
      <c r="B63" s="355"/>
      <c r="C63" s="355"/>
      <c r="D63" s="416"/>
      <c r="E63" s="355"/>
      <c r="F63" s="417"/>
      <c r="G63" s="418"/>
      <c r="H63" s="355"/>
      <c r="I63" s="355"/>
      <c r="J63" s="419"/>
      <c r="K63" s="355"/>
      <c r="L63" s="355"/>
      <c r="M63" s="355"/>
      <c r="N63" s="351"/>
      <c r="O63" s="419"/>
      <c r="P63" s="351"/>
      <c r="Q63" s="351"/>
      <c r="R63" s="352"/>
      <c r="S63" s="9"/>
      <c r="T63" s="6"/>
    </row>
    <row r="64" spans="1:20" s="340" customFormat="1" ht="12" x14ac:dyDescent="0.2">
      <c r="A64" s="420"/>
      <c r="B64" s="421" t="s">
        <v>2437</v>
      </c>
      <c r="C64" s="422" t="s">
        <v>3052</v>
      </c>
      <c r="D64" s="423"/>
      <c r="E64" s="424"/>
      <c r="F64" s="425"/>
      <c r="G64" s="426"/>
      <c r="H64" s="424"/>
      <c r="I64" s="424"/>
      <c r="J64" s="424"/>
      <c r="K64" s="424"/>
      <c r="L64" s="424"/>
      <c r="M64" s="424"/>
      <c r="N64" s="427"/>
      <c r="O64" s="428"/>
      <c r="P64" s="427"/>
      <c r="Q64" s="427"/>
      <c r="R64" s="429"/>
      <c r="S64" s="338"/>
      <c r="T64" s="339"/>
    </row>
    <row r="65" spans="1:20" s="340" customFormat="1" ht="12" x14ac:dyDescent="0.2">
      <c r="A65" s="420"/>
      <c r="B65" s="424"/>
      <c r="C65" s="430" t="s">
        <v>2438</v>
      </c>
      <c r="D65" s="423"/>
      <c r="E65" s="424"/>
      <c r="F65" s="425"/>
      <c r="G65" s="426"/>
      <c r="H65" s="424"/>
      <c r="I65" s="424"/>
      <c r="J65" s="424"/>
      <c r="K65" s="424"/>
      <c r="L65" s="424"/>
      <c r="M65" s="424"/>
      <c r="N65" s="427"/>
      <c r="O65" s="428"/>
      <c r="P65" s="427"/>
      <c r="Q65" s="427"/>
      <c r="R65" s="429"/>
      <c r="S65" s="338"/>
      <c r="T65" s="339"/>
    </row>
    <row r="66" spans="1:20" hidden="1" x14ac:dyDescent="0.25">
      <c r="A66" s="347"/>
      <c r="B66" s="355"/>
      <c r="C66" s="355"/>
      <c r="D66" s="416"/>
      <c r="E66" s="355"/>
      <c r="F66" s="417"/>
      <c r="G66" s="418"/>
      <c r="H66" s="355"/>
      <c r="I66" s="355"/>
      <c r="J66" s="355"/>
      <c r="K66" s="355"/>
      <c r="L66" s="355"/>
      <c r="M66" s="355"/>
      <c r="N66" s="351"/>
      <c r="O66" s="419"/>
      <c r="P66" s="351"/>
      <c r="Q66" s="351"/>
      <c r="R66" s="352"/>
      <c r="S66" s="9"/>
    </row>
    <row r="67" spans="1:20" ht="3.75" customHeight="1" thickBot="1" x14ac:dyDescent="0.3">
      <c r="A67" s="452"/>
      <c r="B67" s="453"/>
      <c r="C67" s="453"/>
      <c r="D67" s="454"/>
      <c r="E67" s="453"/>
      <c r="F67" s="455"/>
      <c r="G67" s="456"/>
      <c r="H67" s="453"/>
      <c r="I67" s="453"/>
      <c r="J67" s="453"/>
      <c r="K67" s="453"/>
      <c r="L67" s="453"/>
      <c r="M67" s="453"/>
      <c r="N67" s="457"/>
      <c r="O67" s="458"/>
      <c r="P67" s="457"/>
      <c r="Q67" s="457"/>
      <c r="R67" s="459"/>
      <c r="S67" s="9"/>
    </row>
    <row r="68" spans="1:20" x14ac:dyDescent="0.25">
      <c r="A68" s="443"/>
      <c r="B68" s="444"/>
      <c r="C68" s="444"/>
      <c r="D68" s="445"/>
      <c r="E68" s="444"/>
      <c r="F68" s="446"/>
      <c r="G68" s="447"/>
      <c r="H68" s="444"/>
      <c r="I68" s="444"/>
      <c r="J68" s="444"/>
      <c r="K68" s="444"/>
      <c r="L68" s="444"/>
      <c r="M68" s="444"/>
      <c r="N68" s="448"/>
      <c r="O68" s="449"/>
      <c r="P68" s="448"/>
      <c r="Q68" s="448"/>
      <c r="R68" s="450"/>
    </row>
    <row r="69" spans="1:20" x14ac:dyDescent="0.25">
      <c r="A69" s="431" t="s">
        <v>2439</v>
      </c>
      <c r="B69" s="21"/>
      <c r="C69" s="150"/>
      <c r="D69" s="151"/>
      <c r="E69" s="150"/>
      <c r="F69" s="152"/>
      <c r="G69" s="153"/>
      <c r="H69" s="150"/>
      <c r="I69" s="150"/>
      <c r="J69" s="150"/>
      <c r="K69" s="150"/>
      <c r="L69" s="150"/>
      <c r="M69" s="150"/>
      <c r="N69" s="432"/>
      <c r="O69" s="433"/>
      <c r="P69" s="432"/>
      <c r="Q69" s="432"/>
      <c r="R69" s="434"/>
    </row>
    <row r="70" spans="1:20" x14ac:dyDescent="0.25">
      <c r="A70" s="431"/>
      <c r="B70" s="21"/>
      <c r="C70" s="154"/>
      <c r="D70" s="155"/>
      <c r="E70" s="154"/>
      <c r="F70" s="156"/>
      <c r="G70" s="157"/>
      <c r="H70" s="154"/>
      <c r="I70" s="154"/>
      <c r="J70" s="154"/>
      <c r="K70" s="154"/>
      <c r="L70" s="154"/>
      <c r="M70" s="154"/>
      <c r="N70" s="432"/>
      <c r="O70" s="433"/>
      <c r="P70" s="432"/>
      <c r="Q70" s="432"/>
      <c r="R70" s="434"/>
    </row>
    <row r="71" spans="1:20" x14ac:dyDescent="0.25">
      <c r="A71" s="431"/>
      <c r="B71" s="21"/>
      <c r="C71" s="154"/>
      <c r="D71" s="155"/>
      <c r="E71" s="154"/>
      <c r="F71" s="156"/>
      <c r="G71" s="157"/>
      <c r="H71" s="154"/>
      <c r="I71" s="154"/>
      <c r="J71" s="154"/>
      <c r="K71" s="154"/>
      <c r="L71" s="154"/>
      <c r="M71" s="154"/>
      <c r="N71" s="432"/>
      <c r="O71" s="433"/>
      <c r="P71" s="432"/>
      <c r="Q71" s="432"/>
      <c r="R71" s="434"/>
    </row>
    <row r="72" spans="1:20" x14ac:dyDescent="0.25">
      <c r="A72" s="431"/>
      <c r="B72" s="21"/>
      <c r="C72" s="154"/>
      <c r="D72" s="155"/>
      <c r="E72" s="154"/>
      <c r="F72" s="156"/>
      <c r="G72" s="157"/>
      <c r="H72" s="154"/>
      <c r="I72" s="154"/>
      <c r="J72" s="154"/>
      <c r="K72" s="154"/>
      <c r="L72" s="154"/>
      <c r="M72" s="154"/>
      <c r="N72" s="432"/>
      <c r="O72" s="433"/>
      <c r="P72" s="432"/>
      <c r="Q72" s="432"/>
      <c r="R72" s="434"/>
    </row>
    <row r="73" spans="1:20" x14ac:dyDescent="0.25">
      <c r="A73" s="431"/>
      <c r="B73" s="21"/>
      <c r="C73" s="154"/>
      <c r="D73" s="155"/>
      <c r="E73" s="154"/>
      <c r="F73" s="156"/>
      <c r="G73" s="157"/>
      <c r="H73" s="154"/>
      <c r="I73" s="154"/>
      <c r="J73" s="154"/>
      <c r="K73" s="154"/>
      <c r="L73" s="154"/>
      <c r="M73" s="154"/>
      <c r="N73" s="432"/>
      <c r="O73" s="433"/>
      <c r="P73" s="432"/>
      <c r="Q73" s="432"/>
      <c r="R73" s="434"/>
    </row>
    <row r="74" spans="1:20" x14ac:dyDescent="0.25">
      <c r="A74" s="431"/>
      <c r="B74" s="21"/>
      <c r="C74" s="154"/>
      <c r="D74" s="155"/>
      <c r="E74" s="154"/>
      <c r="F74" s="156"/>
      <c r="G74" s="157"/>
      <c r="H74" s="154"/>
      <c r="I74" s="154"/>
      <c r="J74" s="154"/>
      <c r="K74" s="154"/>
      <c r="L74" s="154"/>
      <c r="M74" s="154"/>
      <c r="N74" s="432"/>
      <c r="O74" s="433"/>
      <c r="P74" s="432"/>
      <c r="Q74" s="432"/>
      <c r="R74" s="434"/>
    </row>
    <row r="75" spans="1:20" x14ac:dyDescent="0.25">
      <c r="A75" s="431"/>
      <c r="B75" s="21"/>
      <c r="C75" s="154"/>
      <c r="D75" s="155"/>
      <c r="E75" s="154"/>
      <c r="F75" s="156"/>
      <c r="G75" s="157"/>
      <c r="H75" s="154"/>
      <c r="I75" s="154"/>
      <c r="J75" s="154"/>
      <c r="K75" s="154"/>
      <c r="L75" s="154"/>
      <c r="M75" s="154"/>
      <c r="N75" s="432"/>
      <c r="O75" s="433"/>
      <c r="P75" s="432"/>
      <c r="Q75" s="432"/>
      <c r="R75" s="434"/>
    </row>
    <row r="76" spans="1:20" ht="16.5" thickBot="1" x14ac:dyDescent="0.3">
      <c r="A76" s="435"/>
      <c r="B76" s="436"/>
      <c r="C76" s="436"/>
      <c r="D76" s="437"/>
      <c r="E76" s="436"/>
      <c r="F76" s="438"/>
      <c r="G76" s="439"/>
      <c r="H76" s="436"/>
      <c r="I76" s="436"/>
      <c r="J76" s="436"/>
      <c r="K76" s="436"/>
      <c r="L76" s="436"/>
      <c r="M76" s="436"/>
      <c r="N76" s="440"/>
      <c r="O76" s="441"/>
      <c r="P76" s="440"/>
      <c r="Q76" s="440"/>
      <c r="R76" s="442"/>
    </row>
  </sheetData>
  <sheetProtection algorithmName="SHA-512" hashValue="vroSJdAucqqjqBePr93LNxjj1pzFg6+R12UFeCnS1lNXJMjX+OzsX1Vec2/8xT+IXNA30K84ivnTrH7VXn1IvA==" saltValue="8NUeQxhRVCSdi1CsO6WzlQ==" spinCount="100000" sheet="1" selectLockedCells="1"/>
  <mergeCells count="24">
    <mergeCell ref="E4:F4"/>
    <mergeCell ref="B4:D4"/>
    <mergeCell ref="K13:M13"/>
    <mergeCell ref="C14:D14"/>
    <mergeCell ref="A1:R1"/>
    <mergeCell ref="A2:R2"/>
    <mergeCell ref="H5:I5"/>
    <mergeCell ref="B5:D5"/>
    <mergeCell ref="E5:F5"/>
    <mergeCell ref="B6:F6"/>
    <mergeCell ref="H4:I4"/>
    <mergeCell ref="I9:I11"/>
    <mergeCell ref="H6:I6"/>
    <mergeCell ref="E13:H13"/>
    <mergeCell ref="D51:E51"/>
    <mergeCell ref="E14:M14"/>
    <mergeCell ref="I12:L12"/>
    <mergeCell ref="C8:D8"/>
    <mergeCell ref="C11:D11"/>
    <mergeCell ref="C9:D9"/>
    <mergeCell ref="C10:D10"/>
    <mergeCell ref="F8:G8"/>
    <mergeCell ref="F9:G9"/>
    <mergeCell ref="F10:G10"/>
  </mergeCells>
  <conditionalFormatting sqref="G51 G49 G16 G12">
    <cfRule type="containsText" dxfId="191" priority="558" operator="containsText" text="Fem">
      <formula>NOT(ISERROR(SEARCH("Fem",G12)))</formula>
    </cfRule>
    <cfRule type="containsText" dxfId="190" priority="559" operator="containsText" text="Male">
      <formula>NOT(ISERROR(SEARCH("Male",G12)))</formula>
    </cfRule>
    <cfRule type="containsText" dxfId="189" priority="560" operator="containsText" text="Female">
      <formula>NOT(ISERROR(SEARCH("Female",G12)))</formula>
    </cfRule>
    <cfRule type="containsText" dxfId="188" priority="561" operator="containsText" text="Female_Veterans">
      <formula>NOT(ISERROR(SEARCH("Female_Veterans",G12)))</formula>
    </cfRule>
    <cfRule type="containsText" priority="562" operator="containsText" text="Female_Veterans">
      <formula>NOT(ISERROR(SEARCH("Female_Veterans",G12)))</formula>
    </cfRule>
  </conditionalFormatting>
  <conditionalFormatting sqref="E49 E52">
    <cfRule type="cellIs" dxfId="187" priority="543" operator="greaterThan">
      <formula>49</formula>
    </cfRule>
  </conditionalFormatting>
  <conditionalFormatting sqref="G18:G48">
    <cfRule type="containsText" dxfId="186" priority="369" operator="containsText" text="Fem">
      <formula>NOT(ISERROR(SEARCH("Fem",G18)))</formula>
    </cfRule>
    <cfRule type="containsText" dxfId="185" priority="370" operator="containsText" text="Male">
      <formula>NOT(ISERROR(SEARCH("Male",G18)))</formula>
    </cfRule>
    <cfRule type="containsText" dxfId="184" priority="371" operator="containsText" text="Female">
      <formula>NOT(ISERROR(SEARCH("Female",G18)))</formula>
    </cfRule>
    <cfRule type="containsText" dxfId="183" priority="372" operator="containsText" text="Female_Veterans">
      <formula>NOT(ISERROR(SEARCH("Female_Veterans",G18)))</formula>
    </cfRule>
    <cfRule type="containsText" priority="373" operator="containsText" text="Female_Veterans">
      <formula>NOT(ISERROR(SEARCH("Female_Veterans",G18)))</formula>
    </cfRule>
  </conditionalFormatting>
  <conditionalFormatting sqref="E52 E17:E48">
    <cfRule type="cellIs" dxfId="182" priority="367" operator="greaterThan">
      <formula>100</formula>
    </cfRule>
  </conditionalFormatting>
  <conditionalFormatting sqref="C9:D11">
    <cfRule type="containsText" dxfId="181" priority="240" operator="containsText" text="#NV">
      <formula>NOT(ISERROR(SEARCH("#NV",C9)))</formula>
    </cfRule>
  </conditionalFormatting>
  <conditionalFormatting sqref="G52:G62">
    <cfRule type="containsText" dxfId="180" priority="189" operator="containsText" text="Fem">
      <formula>NOT(ISERROR(SEARCH("Fem",G52)))</formula>
    </cfRule>
    <cfRule type="containsText" dxfId="179" priority="190" operator="containsText" text="Male">
      <formula>NOT(ISERROR(SEARCH("Male",G52)))</formula>
    </cfRule>
    <cfRule type="containsText" dxfId="178" priority="191" operator="containsText" text="Female">
      <formula>NOT(ISERROR(SEARCH("Female",G52)))</formula>
    </cfRule>
    <cfRule type="containsText" dxfId="177" priority="192" operator="containsText" text="Female_Veterans">
      <formula>NOT(ISERROR(SEARCH("Female_Veterans",G52)))</formula>
    </cfRule>
    <cfRule type="containsText" priority="193" operator="containsText" text="Female_Veterans">
      <formula>NOT(ISERROR(SEARCH("Female_Veterans",G52)))</formula>
    </cfRule>
  </conditionalFormatting>
  <conditionalFormatting sqref="I53:I61">
    <cfRule type="containsText" dxfId="176" priority="184" operator="containsText" text="Mixed">
      <formula>NOT(ISERROR(SEARCH("Mixed",I53)))</formula>
    </cfRule>
    <cfRule type="containsText" dxfId="175" priority="185" operator="containsText" text="Females">
      <formula>NOT(ISERROR(SEARCH("Females",I53)))</formula>
    </cfRule>
    <cfRule type="containsText" dxfId="174" priority="186" operator="containsText" text="Males">
      <formula>NOT(ISERROR(SEARCH("Males",I53)))</formula>
    </cfRule>
  </conditionalFormatting>
  <conditionalFormatting sqref="I62">
    <cfRule type="containsText" dxfId="173" priority="114" operator="containsText" text="Mixed">
      <formula>NOT(ISERROR(SEARCH("Mixed",I62)))</formula>
    </cfRule>
    <cfRule type="containsText" dxfId="172" priority="115" operator="containsText" text="Females">
      <formula>NOT(ISERROR(SEARCH("Females",I62)))</formula>
    </cfRule>
    <cfRule type="containsText" dxfId="171" priority="116" operator="containsText" text="Males">
      <formula>NOT(ISERROR(SEARCH("Males",I62)))</formula>
    </cfRule>
  </conditionalFormatting>
  <conditionalFormatting sqref="E17:E47">
    <cfRule type="cellIs" dxfId="170" priority="91" operator="between">
      <formula>45</formula>
      <formula>100</formula>
    </cfRule>
  </conditionalFormatting>
  <conditionalFormatting sqref="E14:E15">
    <cfRule type="containsText" dxfId="169" priority="87" operator="containsText" text="EKG">
      <formula>NOT(ISERROR(SEARCH("EKG",E14)))</formula>
    </cfRule>
  </conditionalFormatting>
  <conditionalFormatting sqref="J8">
    <cfRule type="containsText" dxfId="168" priority="82" operator="containsText" text="Fem">
      <formula>NOT(ISERROR(SEARCH("Fem",J8)))</formula>
    </cfRule>
    <cfRule type="containsText" dxfId="167" priority="83" operator="containsText" text="Male">
      <formula>NOT(ISERROR(SEARCH("Male",J8)))</formula>
    </cfRule>
    <cfRule type="containsText" dxfId="166" priority="84" operator="containsText" text="Female">
      <formula>NOT(ISERROR(SEARCH("Female",J8)))</formula>
    </cfRule>
    <cfRule type="containsText" dxfId="165" priority="85" operator="containsText" text="Female_Veterans">
      <formula>NOT(ISERROR(SEARCH("Female_Veterans",J8)))</formula>
    </cfRule>
    <cfRule type="containsText" priority="86" operator="containsText" text="Female_Veterans">
      <formula>NOT(ISERROR(SEARCH("Female_Veterans",J8)))</formula>
    </cfRule>
  </conditionalFormatting>
  <conditionalFormatting sqref="I13:K13">
    <cfRule type="expression" dxfId="164" priority="76">
      <formula>$I8="No"</formula>
    </cfRule>
    <cfRule type="expression" dxfId="163" priority="77">
      <formula>$I8=1</formula>
    </cfRule>
    <cfRule type="expression" dxfId="162" priority="78">
      <formula>$I8=""</formula>
    </cfRule>
  </conditionalFormatting>
  <conditionalFormatting sqref="R18:R62">
    <cfRule type="cellIs" dxfId="161" priority="51" operator="greaterThan">
      <formula>1</formula>
    </cfRule>
  </conditionalFormatting>
  <conditionalFormatting sqref="G18:G47">
    <cfRule type="containsText" dxfId="160" priority="50" operator="containsText" text="mixed">
      <formula>NOT(ISERROR(SEARCH("mixed",G18)))</formula>
    </cfRule>
  </conditionalFormatting>
  <conditionalFormatting sqref="I9">
    <cfRule type="expression" dxfId="159" priority="49" stopIfTrue="1">
      <formula>$B5="Int. German Open / Simmern (GER)"</formula>
    </cfRule>
  </conditionalFormatting>
  <conditionalFormatting sqref="H10">
    <cfRule type="expression" dxfId="158" priority="48">
      <formula>$B5="German Open / Simmern (GER)"</formula>
    </cfRule>
  </conditionalFormatting>
  <conditionalFormatting sqref="I8">
    <cfRule type="expression" dxfId="157" priority="47">
      <formula>$B5="Int. German Open / Simmern (Ger)"</formula>
    </cfRule>
  </conditionalFormatting>
  <conditionalFormatting sqref="B5:D5">
    <cfRule type="containsText" dxfId="156" priority="14" operator="containsText" text="Please select Tournament/Turnier wählen (klick here)">
      <formula>NOT(ISERROR(SEARCH("Please select Tournament/Turnier wählen (klick here)",B5)))</formula>
    </cfRule>
    <cfRule type="containsText" dxfId="155" priority="15" operator="containsText" text="World Cup-Bregenz Open / Bregenz AUT">
      <formula>NOT(ISERROR(SEARCH("World Cup-Bregenz Open / Bregenz AUT",B5)))</formula>
    </cfRule>
    <cfRule type="containsText" dxfId="154" priority="16" operator="containsText" text="WORLD MARTIAL ARTS GAMES / (GER)">
      <formula>NOT(ISERROR(SEARCH("WORLD MARTIAL ARTS GAMES / (GER)",B5)))</formula>
    </cfRule>
    <cfRule type="containsText" dxfId="153" priority="17" operator="containsText" text="German Open / Simmern (Ger)">
      <formula>NOT(ISERROR(SEARCH("German Open / Simmern (Ger)",B5)))</formula>
    </cfRule>
    <cfRule type="containsText" dxfId="152" priority="18" operator="containsText" text="European Games / San Marino  (SMR)">
      <formula>NOT(ISERROR(SEARCH("European Games / San Marino  (SMR)",B5)))</formula>
    </cfRule>
    <cfRule type="containsText" dxfId="151" priority="46" operator="containsText" text="Wels">
      <formula>NOT(ISERROR(SEARCH("Wels",B5)))</formula>
    </cfRule>
  </conditionalFormatting>
  <conditionalFormatting sqref="E5:F5">
    <cfRule type="expression" dxfId="150" priority="10">
      <formula>$B$5="World Cup-Bregenz Open / Bregenz AUT"</formula>
    </cfRule>
    <cfRule type="expression" dxfId="149" priority="11">
      <formula>$B$5="Juniorscup / Bregenz (AUT)"</formula>
    </cfRule>
    <cfRule type="expression" dxfId="148" priority="12">
      <formula>$B$5="Int. German Open / Simmern (Ger)"</formula>
    </cfRule>
    <cfRule type="expression" dxfId="147" priority="13">
      <formula>$B5="European Games / San Marino  (SMR)"</formula>
    </cfRule>
    <cfRule type="containsText" dxfId="146" priority="41" operator="containsText" text="44927">
      <formula>NOT(ISERROR(SEARCH("44927",E5)))</formula>
    </cfRule>
    <cfRule type="expression" dxfId="145" priority="45">
      <formula>$B5="Austrian State Championships / Wels (AUT)"</formula>
    </cfRule>
  </conditionalFormatting>
  <conditionalFormatting sqref="H18:H47">
    <cfRule type="containsText" dxfId="144" priority="23" operator="containsText" text="Ninjas_">
      <formula>NOT(ISERROR(SEARCH("Ninjas_",H18)))</formula>
    </cfRule>
    <cfRule type="containsText" dxfId="143" priority="24" operator="containsText" text="Tigers_">
      <formula>NOT(ISERROR(SEARCH("Tigers_",H18)))</formula>
    </cfRule>
    <cfRule type="containsText" dxfId="142" priority="25" operator="containsText" text="Dragons_">
      <formula>NOT(ISERROR(SEARCH("Dragons_",H18)))</formula>
    </cfRule>
  </conditionalFormatting>
  <conditionalFormatting sqref="I13:M13">
    <cfRule type="expression" dxfId="141" priority="22">
      <formula>$B5="German Open / Simmern (Ger)"</formula>
    </cfRule>
  </conditionalFormatting>
  <conditionalFormatting sqref="H8">
    <cfRule type="expression" dxfId="140" priority="21">
      <formula>$B5="Int. German Open / Simmern (Ger)"</formula>
    </cfRule>
  </conditionalFormatting>
  <conditionalFormatting sqref="Q18:Q62">
    <cfRule type="cellIs" dxfId="139" priority="19" operator="greaterThan">
      <formula>1</formula>
    </cfRule>
  </conditionalFormatting>
  <conditionalFormatting sqref="C8:D8">
    <cfRule type="containsText" dxfId="138" priority="9" operator="containsText" text="#NV">
      <formula>NOT(ISERROR(SEARCH("#NV",C8)))</formula>
    </cfRule>
  </conditionalFormatting>
  <conditionalFormatting sqref="C8:D8">
    <cfRule type="containsText" dxfId="137" priority="8" operator="containsText" text="#NV">
      <formula>NOT(ISERROR(SEARCH("#NV",C8)))</formula>
    </cfRule>
  </conditionalFormatting>
  <conditionalFormatting sqref="G8:G10">
    <cfRule type="containsText" dxfId="136" priority="3" operator="containsText" text="Fem">
      <formula>NOT(ISERROR(SEARCH("Fem",G8)))</formula>
    </cfRule>
    <cfRule type="containsText" dxfId="135" priority="4" operator="containsText" text="Male">
      <formula>NOT(ISERROR(SEARCH("Male",G8)))</formula>
    </cfRule>
    <cfRule type="containsText" dxfId="134" priority="5" operator="containsText" text="Female">
      <formula>NOT(ISERROR(SEARCH("Female",G8)))</formula>
    </cfRule>
    <cfRule type="containsText" dxfId="133" priority="6" operator="containsText" text="Female_Veterans">
      <formula>NOT(ISERROR(SEARCH("Female_Veterans",G8)))</formula>
    </cfRule>
    <cfRule type="containsText" priority="7" operator="containsText" text="Female_Veterans">
      <formula>NOT(ISERROR(SEARCH("Female_Veterans",G8)))</formula>
    </cfRule>
  </conditionalFormatting>
  <conditionalFormatting sqref="C12">
    <cfRule type="expression" dxfId="132" priority="2">
      <formula>$B5="Int. German Open / Simmern (Ger)"</formula>
    </cfRule>
  </conditionalFormatting>
  <conditionalFormatting sqref="D12">
    <cfRule type="expression" dxfId="131" priority="1">
      <formula>$B5="Int. German Open / Simmern (Ger)"</formula>
    </cfRule>
  </conditionalFormatting>
  <dataValidations xWindow="742" yWindow="671" count="25">
    <dataValidation type="list" allowBlank="1" showInputMessage="1" showErrorMessage="1" sqref="G47:H48 G17:J17 G52:I62 J19:J23 J25:J29 J31:J35 J37:J41 I19:I48 J43:J48" xr:uid="{A8B9B028-9762-4AA2-92DA-138862F400C6}">
      <formula1>INDIRECT(F17)</formula1>
    </dataValidation>
    <dataValidation type="list" allowBlank="1" showErrorMessage="1" errorTitle="Keine manuelle Eingabe" error="Just use the Dropdown Options" promptTitle="AGE Category" prompt="For Kids/Juniors/Cadets - its possible tor start in a further Age Vategory" sqref="F17 F48" xr:uid="{1BF38849-96EF-4FB9-92FF-23AD5111CC69}">
      <formula1>INDIRECT(O17)</formula1>
    </dataValidation>
    <dataValidation type="textLength" allowBlank="1" showInputMessage="1" showErrorMessage="1" sqref="B52" xr:uid="{8C885670-F96D-44AB-9A90-A3E4C1E6DD18}">
      <formula1>1</formula1>
      <formula2>15</formula2>
    </dataValidation>
    <dataValidation type="textLength" allowBlank="1" showInputMessage="1" showErrorMessage="1" promptTitle="max.15 letters" prompt="max.15 Buchstaben" sqref="B53:C62" xr:uid="{7C9E4081-F47E-49DF-AC31-98F4F83770EE}">
      <formula1>1</formula1>
      <formula2>15</formula2>
    </dataValidation>
    <dataValidation allowBlank="1" showInputMessage="1" showErrorMessage="1" promptTitle="Age at tournament" prompt="Alter am Event" sqref="E18" xr:uid="{E7F1C30C-EE3B-4198-9A28-864BEB9E2639}"/>
    <dataValidation allowBlank="1" showInputMessage="1" showErrorMessage="1" promptTitle="Nome di battesimo" prompt="Jméno" sqref="B18" xr:uid="{E3032C92-8CF2-4E32-BAE7-F40E97F95A45}"/>
    <dataValidation allowBlank="1" showInputMessage="1" showErrorMessage="1" promptTitle="Cognome" prompt="Příjmení" sqref="C18" xr:uid="{30BA1683-83D4-4208-8D60-1A2C21B0A654}"/>
    <dataValidation allowBlank="1" showInputMessage="1" showErrorMessage="1" promptTitle="Data di nascita" prompt="datum narození_x000a_" sqref="D18" xr:uid="{DAEECDE9-8657-44C0-AC2A-A5E2B1F2EF1A}"/>
    <dataValidation type="list" allowBlank="1" showInputMessage="1" showErrorMessage="1" errorTitle="Keine manuelle Eingabe" error="Just use the Dropdown Options" promptTitle="Altersklasse" prompt="Data di nascita_x000a_Věková skupina" sqref="F18" xr:uid="{77BAA557-365A-41FB-A71B-375A3651A9CA}">
      <formula1>INDIRECT(O18)</formula1>
    </dataValidation>
    <dataValidation type="list" allowBlank="1" showInputMessage="1" showErrorMessage="1" promptTitle="Categoria Principale" prompt="hlavní kategorie_x000a_" sqref="H18" xr:uid="{6943D321-21BB-4A88-AB81-CDFC70ED8356}">
      <formula1>INDIRECT(G18)</formula1>
    </dataValidation>
    <dataValidation type="list" allowBlank="1" showInputMessage="1" showErrorMessage="1" promptTitle="disciplina" prompt="disciplína" sqref="I18" xr:uid="{AC0668D0-87D9-43C0-8DDA-C24D314CE381}">
      <formula1>INDIRECT(H18)</formula1>
    </dataValidation>
    <dataValidation type="list" allowBlank="1" showInputMessage="1" showErrorMessage="1" promptTitle="Peso, rango, dimensioni" prompt="Hmotnost, pořadí, velikost" sqref="J18 J24 J30 J36 J42" xr:uid="{61D638A7-79A6-4E9E-B2BD-EC5130262E8E}">
      <formula1>INDIRECT(I18)</formula1>
    </dataValidation>
    <dataValidation type="list" allowBlank="1" showInputMessage="1" showErrorMessage="1" promptTitle="Per Starter" prompt="Erster Start = First Start_x000a_jeder weitere Start = Further Start_x000a__x000a_Primo lancio = First Start_x000a_ogni inizio aggiuntivo = Further Start_x000a__x000a_První spuštění =First Start_x000a_každý další start = Further Start" sqref="L18" xr:uid="{9DF761C2-13C2-4DD8-BB8B-15DC4AE26888}">
      <formula1>INDIRECT(P18)</formula1>
    </dataValidation>
    <dataValidation allowBlank="1" showErrorMessage="1" promptTitle="Nome di battesimo" prompt="Jméno" sqref="B19:B22 B26:B29 B33:B36" xr:uid="{EFEFEE69-62DD-458D-B479-B5E816585B7A}"/>
    <dataValidation allowBlank="1" showErrorMessage="1" promptTitle="Cognome" prompt="Příjmení" sqref="C19:C24 C26:C31 C33:C37" xr:uid="{EDE651FB-0BFE-469A-8FE7-8234F1545166}"/>
    <dataValidation type="list" allowBlank="1" showInputMessage="1" showErrorMessage="1" sqref="I8" xr:uid="{28E26059-4983-4805-AB5C-BB23F266B057}">
      <formula1>"Please select ➔ ➔ ➔,Yes,No"</formula1>
    </dataValidation>
    <dataValidation type="list" allowBlank="1" showInputMessage="1" showErrorMessage="1" sqref="O17:O48" xr:uid="{97ECD3D9-6170-4B04-8100-90D07B649C77}">
      <formula1>$O$17</formula1>
    </dataValidation>
    <dataValidation type="whole" operator="equal" allowBlank="1" showInputMessage="1" showErrorMessage="1" sqref="T17:T47" xr:uid="{5BC4EE33-56B7-45E3-BBE6-5E53B90D5179}">
      <formula1>1</formula1>
    </dataValidation>
    <dataValidation type="list" allowBlank="1" showErrorMessage="1" promptTitle="Art des Starts" prompt="Kind of Entry" sqref="L19:L47" xr:uid="{B3E17BA9-7B93-4F32-8FDF-7DB85B6BEDE6}">
      <formula1>INDIRECT(P19)</formula1>
    </dataValidation>
    <dataValidation type="list" allowBlank="1" showInputMessage="1" showErrorMessage="1" promptTitle="Genere" prompt="Rod" sqref="G18:G46" xr:uid="{EEDAA684-1856-46F3-B2F9-3EB79E32043C}">
      <formula1>INDIRECT(F18)</formula1>
    </dataValidation>
    <dataValidation allowBlank="1" showErrorMessage="1" promptTitle="Data di nascita" prompt="datum narození_x000a_" sqref="D19:D47" xr:uid="{29210443-5E1B-45F2-B456-5A33AAF76833}"/>
    <dataValidation allowBlank="1" showErrorMessage="1" promptTitle="Age at tournament" prompt="Alter am Event" sqref="E19:E47" xr:uid="{5B41A38B-C3E1-4693-962C-4AFE66C65DFF}"/>
    <dataValidation type="list" allowBlank="1" showErrorMessage="1" errorTitle="Keine manuelle Eingabe" error="Just use the Dropdown Options" promptTitle="Altersklasse" prompt="Data di nascita_x000a_Věková skupina" sqref="F19:F47" xr:uid="{CC2438D6-7A34-49F1-AC64-7727392DC4A9}">
      <formula1>INDIRECT(O19)</formula1>
    </dataValidation>
    <dataValidation type="list" allowBlank="1" showErrorMessage="1" promptTitle="Categoria Principale" prompt="hlavní kategorie_x000a_" sqref="H19:H46" xr:uid="{1D089009-A54B-46E9-A70F-6A754D5D21C6}">
      <formula1>INDIRECT(G19)</formula1>
    </dataValidation>
    <dataValidation type="list" allowBlank="1" showInputMessage="1" showErrorMessage="1" sqref="D12" xr:uid="{1C84FEA9-7C04-40B3-BC56-A721D3051A89}">
      <formula1>"Please select ➔ ➔ ➔,WMAC,ITF-Germany,WMKF,USA Sportkarate,Idokai,Other"</formula1>
    </dataValidation>
  </dataValidations>
  <hyperlinks>
    <hyperlink ref="C14" location="Registration!B70" display="Team Registration" xr:uid="{185FD95E-3891-40FA-9FB1-0B4C61BFB9CC}"/>
    <hyperlink ref="K4" r:id="rId1" tooltip="WMAC Registration" xr:uid="{5E201AEB-4596-497B-B006-BD4C3E8112CF}"/>
    <hyperlink ref="C14:D14" location="Registration!B82" tooltip="Go to Team Registration" display="Team Registration unten/Below (B73)" xr:uid="{6B3CB59C-EC9B-43DB-967D-776171822180}"/>
    <hyperlink ref="M5" r:id="rId2" xr:uid="{856A6562-04F4-4176-B6D5-CB8EEA087610}"/>
    <hyperlink ref="L5" r:id="rId3" xr:uid="{BFD35FA7-17E7-4394-A5C2-45CC16A423B3}"/>
  </hyperlinks>
  <pageMargins left="0" right="0" top="0" bottom="0" header="0" footer="0"/>
  <pageSetup paperSize="9" scale="55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03C8151A-0427-4D14-8395-C89D2BFB531A}">
            <xm:f>NOT(ISERROR(SEARCH($B$18:$B$20+$C$18:$C$20,B18)))</xm:f>
            <xm:f>$B$18:$B$20+$C$18:$C$20</xm:f>
            <x14:dxf>
              <fill>
                <patternFill>
                  <bgColor theme="7" tint="-0.499984740745262"/>
                </patternFill>
              </fill>
            </x14:dxf>
          </x14:cfRule>
          <xm:sqref>B18:C37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42" yWindow="671" count="4">
        <x14:dataValidation type="list" allowBlank="1" showInputMessage="1" showErrorMessage="1" xr:uid="{0616268E-388E-4D54-A676-B712914865E1}">
          <x14:formula1>
            <xm:f>Daten!$M$15</xm:f>
          </x14:formula1>
          <xm:sqref>M10</xm:sqref>
        </x14:dataValidation>
        <x14:dataValidation type="list" allowBlank="1" showErrorMessage="1" errorTitle="Keine manuelle Eingabe" error="Just use the Dropdown Options" promptTitle="AGE Category" prompt="For Kids/Juniors/Cadets - its possible tor start in a further Age Vategory" xr:uid="{79F3F28D-A284-4CF4-8F71-32A53C7AB177}">
          <x14:formula1>
            <xm:f>Daten!$L$48:$M$48</xm:f>
          </x14:formula1>
          <xm:sqref>F52:F62</xm:sqref>
        </x14:dataValidation>
        <x14:dataValidation type="list" allowBlank="1" showInputMessage="1" showErrorMessage="1" promptTitle="Klick the ▼" prompt="Pfeil rechts klicken und Turnier wählen" xr:uid="{F888FDC6-03D0-41EC-B8BB-DEF0EE1D06DB}">
          <x14:formula1>
            <xm:f>Daten!$A$6:$A$9</xm:f>
          </x14:formula1>
          <xm:sqref>B5:D5</xm:sqref>
        </x14:dataValidation>
        <x14:dataValidation type="list" allowBlank="1" showInputMessage="1" showErrorMessage="1" errorTitle="Bitte Dropdown verwenden" error="Use the Dropdown" xr:uid="{D71E49AC-0AC7-4E6E-B561-4D37F4E5781F}">
          <x14:formula1>
            <xm:f>'Category Code'!$E$2:$E$67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279F-0BED-4E40-887E-F248ABE4E365}">
  <sheetPr codeName="Tabelle3">
    <pageSetUpPr fitToPage="1"/>
  </sheetPr>
  <dimension ref="A1:Q83"/>
  <sheetViews>
    <sheetView showGridLines="0" showRuler="0" showWhiteSpace="0" view="pageLayout" topLeftCell="A28" zoomScaleNormal="100" workbookViewId="0">
      <selection activeCell="D51" sqref="D51:E53"/>
    </sheetView>
  </sheetViews>
  <sheetFormatPr baseColWidth="10" defaultRowHeight="15" x14ac:dyDescent="0.25"/>
  <cols>
    <col min="1" max="1" width="4.85546875" style="159" bestFit="1" customWidth="1"/>
    <col min="2" max="2" width="16.85546875" style="159" bestFit="1" customWidth="1"/>
    <col min="3" max="3" width="16.42578125" style="159" customWidth="1"/>
    <col min="4" max="4" width="17.28515625" style="159" bestFit="1" customWidth="1"/>
    <col min="5" max="5" width="13.7109375" style="159" bestFit="1" customWidth="1"/>
    <col min="6" max="6" width="12.140625" style="159" customWidth="1"/>
    <col min="7" max="7" width="16.28515625" style="159" bestFit="1" customWidth="1"/>
    <col min="8" max="8" width="16.5703125" style="159" bestFit="1" customWidth="1"/>
    <col min="9" max="9" width="21.42578125" style="159" bestFit="1" customWidth="1"/>
    <col min="10" max="10" width="12.5703125" style="159" bestFit="1" customWidth="1"/>
    <col min="11" max="11" width="27" style="159" bestFit="1" customWidth="1"/>
    <col min="12" max="12" width="11.28515625" style="159" bestFit="1" customWidth="1"/>
    <col min="13" max="13" width="12.85546875" style="159" bestFit="1" customWidth="1"/>
    <col min="14" max="14" width="5.42578125" style="159" bestFit="1" customWidth="1"/>
    <col min="15" max="16384" width="11.42578125" style="159"/>
  </cols>
  <sheetData>
    <row r="1" spans="1:16" ht="15.75" thickTop="1" x14ac:dyDescent="0.25">
      <c r="A1" s="240"/>
      <c r="B1" s="158"/>
      <c r="C1" s="158"/>
      <c r="D1" s="158"/>
      <c r="E1" s="158"/>
      <c r="F1" s="158"/>
      <c r="G1" s="524" t="s">
        <v>2447</v>
      </c>
      <c r="H1" s="525"/>
      <c r="I1" s="526"/>
      <c r="J1" s="158"/>
      <c r="K1" s="158"/>
      <c r="L1" s="158"/>
      <c r="M1" s="158"/>
      <c r="N1" s="158"/>
      <c r="O1" s="158"/>
      <c r="P1" s="158"/>
    </row>
    <row r="2" spans="1:16" ht="15.75" thickBot="1" x14ac:dyDescent="0.3">
      <c r="A2" s="158"/>
      <c r="B2" s="158"/>
      <c r="C2" s="158"/>
      <c r="D2" s="158"/>
      <c r="E2" s="158"/>
      <c r="F2" s="158"/>
      <c r="G2" s="527"/>
      <c r="H2" s="528"/>
      <c r="I2" s="529"/>
      <c r="J2" s="158"/>
      <c r="K2" s="158"/>
      <c r="L2" s="158"/>
      <c r="M2" s="158"/>
      <c r="N2" s="158"/>
      <c r="O2" s="158"/>
      <c r="P2" s="158"/>
    </row>
    <row r="3" spans="1:16" ht="12.75" customHeight="1" thickTop="1" thickBot="1" x14ac:dyDescent="0.3">
      <c r="A3" s="31"/>
      <c r="B3" s="27"/>
      <c r="C3" s="27"/>
      <c r="D3" s="27"/>
      <c r="E3" s="27"/>
      <c r="F3" s="27"/>
      <c r="G3" s="160"/>
      <c r="H3" s="160"/>
      <c r="I3" s="160"/>
      <c r="J3" s="27"/>
      <c r="K3" s="27"/>
      <c r="L3" s="27"/>
      <c r="M3" s="27"/>
      <c r="N3" s="27"/>
      <c r="O3" s="161"/>
      <c r="P3" s="162"/>
    </row>
    <row r="4" spans="1:16" ht="20.25" customHeight="1" thickBot="1" x14ac:dyDescent="0.75">
      <c r="A4" s="28"/>
      <c r="B4" s="517" t="s">
        <v>2445</v>
      </c>
      <c r="C4" s="517"/>
      <c r="D4" s="517"/>
      <c r="E4" s="517" t="s">
        <v>2446</v>
      </c>
      <c r="F4" s="517"/>
      <c r="G4" s="160"/>
      <c r="H4" s="160"/>
      <c r="I4" s="160"/>
      <c r="J4" s="29"/>
      <c r="K4" s="25" t="s">
        <v>2440</v>
      </c>
      <c r="L4" s="29"/>
      <c r="M4" s="29"/>
      <c r="N4" s="30"/>
      <c r="O4" s="617" t="s">
        <v>2555</v>
      </c>
      <c r="P4" s="618"/>
    </row>
    <row r="5" spans="1:16" ht="24.75" thickTop="1" thickBot="1" x14ac:dyDescent="0.4">
      <c r="A5" s="32"/>
      <c r="B5" s="518" t="s">
        <v>2353</v>
      </c>
      <c r="C5" s="519"/>
      <c r="D5" s="519"/>
      <c r="E5" s="520">
        <v>45094</v>
      </c>
      <c r="F5" s="521"/>
      <c r="G5" s="16"/>
      <c r="H5" s="522" t="s">
        <v>2449</v>
      </c>
      <c r="I5" s="523"/>
      <c r="J5" s="14"/>
      <c r="K5" s="14"/>
      <c r="L5" s="14"/>
      <c r="M5" s="160"/>
      <c r="N5" s="15"/>
      <c r="O5" s="619"/>
      <c r="P5" s="620"/>
    </row>
    <row r="6" spans="1:16" ht="16.5" thickBot="1" x14ac:dyDescent="0.3">
      <c r="A6" s="33"/>
      <c r="B6" s="507" t="s">
        <v>2432</v>
      </c>
      <c r="C6" s="508"/>
      <c r="D6" s="508"/>
      <c r="E6" s="508"/>
      <c r="F6" s="509"/>
      <c r="G6" s="16"/>
      <c r="H6" s="14"/>
      <c r="I6" s="14"/>
      <c r="J6" s="14"/>
      <c r="K6" s="14"/>
      <c r="L6" s="14"/>
      <c r="M6" s="14"/>
      <c r="N6" s="15"/>
      <c r="O6" s="158"/>
      <c r="P6" s="163"/>
    </row>
    <row r="7" spans="1:16" ht="17.25" thickTop="1" thickBot="1" x14ac:dyDescent="0.3">
      <c r="A7" s="34"/>
      <c r="B7" s="5"/>
      <c r="C7" s="14"/>
      <c r="D7" s="15"/>
      <c r="E7" s="14"/>
      <c r="F7" s="19"/>
      <c r="G7" s="16"/>
      <c r="H7" s="14"/>
      <c r="I7" s="20" t="s">
        <v>2433</v>
      </c>
      <c r="J7" s="14"/>
      <c r="K7" s="14"/>
      <c r="L7" s="14"/>
      <c r="M7" s="14"/>
      <c r="N7" s="15"/>
      <c r="O7" s="158"/>
      <c r="P7" s="163"/>
    </row>
    <row r="8" spans="1:16" ht="15.75" x14ac:dyDescent="0.25">
      <c r="A8" s="164">
        <v>1</v>
      </c>
      <c r="B8" s="35" t="s">
        <v>84</v>
      </c>
      <c r="C8" s="535" t="s">
        <v>2558</v>
      </c>
      <c r="D8" s="536"/>
      <c r="E8" s="36" t="s">
        <v>85</v>
      </c>
      <c r="F8" s="537" t="s">
        <v>2911</v>
      </c>
      <c r="G8" s="536"/>
      <c r="H8" s="37" t="s">
        <v>459</v>
      </c>
      <c r="I8" s="38">
        <v>2</v>
      </c>
      <c r="J8" s="39"/>
      <c r="K8" s="39"/>
      <c r="L8" s="39"/>
      <c r="M8" s="39"/>
      <c r="N8" s="40"/>
      <c r="O8" s="158"/>
      <c r="P8" s="163"/>
    </row>
    <row r="9" spans="1:16" x14ac:dyDescent="0.25">
      <c r="A9" s="165"/>
      <c r="B9" s="43" t="s">
        <v>72</v>
      </c>
      <c r="C9" s="538" t="s">
        <v>2559</v>
      </c>
      <c r="D9" s="539"/>
      <c r="E9" s="44" t="s">
        <v>86</v>
      </c>
      <c r="F9" s="538" t="s">
        <v>2561</v>
      </c>
      <c r="G9" s="539"/>
      <c r="H9" s="166" t="s">
        <v>2358</v>
      </c>
      <c r="I9" s="167"/>
      <c r="J9" s="39"/>
      <c r="K9" s="45"/>
      <c r="L9" s="39"/>
      <c r="M9" s="39"/>
      <c r="N9" s="39"/>
      <c r="O9" s="158"/>
      <c r="P9" s="163"/>
    </row>
    <row r="10" spans="1:16" x14ac:dyDescent="0.25">
      <c r="A10" s="168" t="s">
        <v>2450</v>
      </c>
      <c r="B10" s="43" t="s">
        <v>73</v>
      </c>
      <c r="C10" s="538" t="s">
        <v>2560</v>
      </c>
      <c r="D10" s="539"/>
      <c r="E10" s="44" t="s">
        <v>70</v>
      </c>
      <c r="F10" s="538" t="s">
        <v>2912</v>
      </c>
      <c r="G10" s="539"/>
      <c r="H10" s="46" t="s">
        <v>2562</v>
      </c>
      <c r="I10" s="39"/>
      <c r="J10" s="39"/>
      <c r="K10" s="39"/>
      <c r="L10" s="39"/>
      <c r="M10" s="39"/>
      <c r="N10" s="40"/>
      <c r="O10" s="158"/>
      <c r="P10" s="163"/>
    </row>
    <row r="11" spans="1:16" ht="16.5" thickBot="1" x14ac:dyDescent="0.3">
      <c r="A11" s="164"/>
      <c r="B11" s="47" t="s">
        <v>87</v>
      </c>
      <c r="C11" s="530">
        <v>10110</v>
      </c>
      <c r="D11" s="531"/>
      <c r="E11" s="48" t="s">
        <v>88</v>
      </c>
      <c r="F11" s="49" t="s">
        <v>2093</v>
      </c>
      <c r="G11" s="50" t="s">
        <v>2094</v>
      </c>
      <c r="H11" s="51"/>
      <c r="I11" s="51"/>
      <c r="J11" s="51"/>
      <c r="K11" s="51"/>
      <c r="L11" s="51"/>
      <c r="M11" s="51"/>
      <c r="N11" s="52"/>
      <c r="O11" s="158"/>
      <c r="P11" s="163"/>
    </row>
    <row r="12" spans="1:16" ht="16.5" thickBot="1" x14ac:dyDescent="0.3">
      <c r="A12" s="168"/>
      <c r="B12" s="39"/>
      <c r="C12" s="39"/>
      <c r="D12" s="40"/>
      <c r="E12" s="55"/>
      <c r="F12" s="39"/>
      <c r="G12" s="39"/>
      <c r="H12" s="39"/>
      <c r="I12" s="478" t="s">
        <v>2444</v>
      </c>
      <c r="J12" s="479"/>
      <c r="K12" s="479"/>
      <c r="L12" s="479"/>
      <c r="M12" s="24">
        <v>30</v>
      </c>
      <c r="N12" s="40"/>
      <c r="O12" s="158"/>
      <c r="P12" s="163"/>
    </row>
    <row r="13" spans="1:16" x14ac:dyDescent="0.25">
      <c r="A13" s="169"/>
      <c r="B13" s="39"/>
      <c r="C13" s="39"/>
      <c r="D13" s="40"/>
      <c r="E13" s="55"/>
      <c r="F13" s="39"/>
      <c r="G13" s="39"/>
      <c r="H13" s="39"/>
      <c r="I13" s="56">
        <v>1</v>
      </c>
      <c r="J13" s="57">
        <v>5</v>
      </c>
      <c r="K13" s="532">
        <v>25</v>
      </c>
      <c r="L13" s="532"/>
      <c r="M13" s="532"/>
      <c r="N13" s="40"/>
      <c r="O13" s="158"/>
      <c r="P13" s="163"/>
    </row>
    <row r="14" spans="1:16" ht="18.75" x14ac:dyDescent="0.3">
      <c r="A14" s="170"/>
      <c r="B14" s="58" t="s">
        <v>2434</v>
      </c>
      <c r="C14" s="533" t="s">
        <v>2443</v>
      </c>
      <c r="D14" s="533"/>
      <c r="E14" s="534" t="s">
        <v>2574</v>
      </c>
      <c r="F14" s="534"/>
      <c r="G14" s="534"/>
      <c r="H14" s="534"/>
      <c r="I14" s="534"/>
      <c r="J14" s="534"/>
      <c r="K14" s="534"/>
      <c r="L14" s="534"/>
      <c r="M14" s="534"/>
      <c r="N14" s="59"/>
      <c r="O14" s="158"/>
      <c r="P14" s="163"/>
    </row>
    <row r="15" spans="1:16" ht="18.75" x14ac:dyDescent="0.3">
      <c r="A15" s="170"/>
      <c r="B15" s="63"/>
      <c r="C15" s="60"/>
      <c r="D15" s="60"/>
      <c r="E15" s="58"/>
      <c r="F15" s="64"/>
      <c r="G15" s="64"/>
      <c r="H15" s="64"/>
      <c r="I15" s="64"/>
      <c r="J15" s="64"/>
      <c r="K15" s="65"/>
      <c r="L15" s="64"/>
      <c r="M15" s="64"/>
      <c r="N15" s="59"/>
      <c r="O15" s="158"/>
      <c r="P15" s="163"/>
    </row>
    <row r="16" spans="1:16" ht="18.75" x14ac:dyDescent="0.3">
      <c r="A16" s="171"/>
      <c r="B16" s="172"/>
      <c r="C16" s="173"/>
      <c r="D16" s="173"/>
      <c r="E16" s="174"/>
      <c r="F16" s="175"/>
      <c r="G16" s="175"/>
      <c r="H16" s="175"/>
      <c r="I16" s="175"/>
      <c r="J16" s="175"/>
      <c r="K16" s="176"/>
      <c r="L16" s="175"/>
      <c r="M16" s="175"/>
      <c r="N16" s="177"/>
      <c r="O16" s="158"/>
      <c r="P16" s="163"/>
    </row>
    <row r="17" spans="1:17" ht="18.75" x14ac:dyDescent="0.25">
      <c r="A17" s="614" t="s">
        <v>2572</v>
      </c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158"/>
      <c r="P17" s="163"/>
    </row>
    <row r="18" spans="1:17" ht="19.5" thickBot="1" x14ac:dyDescent="0.35">
      <c r="A18" s="170"/>
      <c r="B18" s="178" t="s">
        <v>2563</v>
      </c>
      <c r="C18" s="178" t="s">
        <v>2564</v>
      </c>
      <c r="D18" s="178" t="s">
        <v>2565</v>
      </c>
      <c r="E18" s="179" t="s">
        <v>2573</v>
      </c>
      <c r="F18" s="179" t="s">
        <v>2566</v>
      </c>
      <c r="G18" s="179" t="s">
        <v>2567</v>
      </c>
      <c r="H18" s="179" t="s">
        <v>2568</v>
      </c>
      <c r="I18" s="179" t="s">
        <v>2569</v>
      </c>
      <c r="J18" s="179" t="s">
        <v>2570</v>
      </c>
      <c r="K18" s="179" t="s">
        <v>2573</v>
      </c>
      <c r="L18" s="179" t="s">
        <v>2571</v>
      </c>
      <c r="M18" s="179" t="s">
        <v>2573</v>
      </c>
      <c r="N18" s="59"/>
      <c r="O18" s="158"/>
      <c r="P18" s="163"/>
    </row>
    <row r="19" spans="1:17" x14ac:dyDescent="0.25">
      <c r="A19" s="180"/>
      <c r="B19" s="66" t="s">
        <v>89</v>
      </c>
      <c r="C19" s="67" t="s">
        <v>90</v>
      </c>
      <c r="D19" s="68" t="s">
        <v>91</v>
      </c>
      <c r="E19" s="69" t="s">
        <v>2217</v>
      </c>
      <c r="F19" s="67" t="s">
        <v>93</v>
      </c>
      <c r="G19" s="67" t="s">
        <v>2218</v>
      </c>
      <c r="H19" s="67" t="s">
        <v>2307</v>
      </c>
      <c r="I19" s="67" t="s">
        <v>67</v>
      </c>
      <c r="J19" s="67" t="s">
        <v>353</v>
      </c>
      <c r="K19" s="67" t="s">
        <v>354</v>
      </c>
      <c r="L19" s="67" t="s">
        <v>2219</v>
      </c>
      <c r="M19" s="70" t="s">
        <v>71</v>
      </c>
      <c r="N19" s="71"/>
      <c r="O19" s="158"/>
      <c r="P19" s="163"/>
    </row>
    <row r="20" spans="1:17" ht="16.5" thickBot="1" x14ac:dyDescent="0.3">
      <c r="A20" s="181" t="s">
        <v>2216</v>
      </c>
      <c r="B20" s="74" t="s">
        <v>2435</v>
      </c>
      <c r="C20" s="75" t="s">
        <v>2436</v>
      </c>
      <c r="D20" s="76">
        <v>28773</v>
      </c>
      <c r="E20" s="75">
        <v>44</v>
      </c>
      <c r="F20" s="75" t="s">
        <v>10</v>
      </c>
      <c r="G20" s="75" t="s">
        <v>104</v>
      </c>
      <c r="H20" s="75" t="s">
        <v>129</v>
      </c>
      <c r="I20" s="75" t="s">
        <v>198</v>
      </c>
      <c r="J20" s="77" t="s">
        <v>278</v>
      </c>
      <c r="K20" s="78" t="s">
        <v>1862</v>
      </c>
      <c r="L20" s="75" t="s">
        <v>68</v>
      </c>
      <c r="M20" s="79" t="s">
        <v>2451</v>
      </c>
      <c r="N20" s="81"/>
      <c r="O20" s="158"/>
      <c r="P20" s="163"/>
    </row>
    <row r="21" spans="1:17" ht="16.5" thickTop="1" x14ac:dyDescent="0.25">
      <c r="A21" s="182">
        <v>1</v>
      </c>
      <c r="B21" s="183" t="s">
        <v>2452</v>
      </c>
      <c r="C21" s="184" t="s">
        <v>2453</v>
      </c>
      <c r="D21" s="185">
        <v>29290</v>
      </c>
      <c r="E21" s="184">
        <v>42</v>
      </c>
      <c r="F21" s="184" t="s">
        <v>33</v>
      </c>
      <c r="G21" s="186" t="s">
        <v>92</v>
      </c>
      <c r="H21" s="184" t="s">
        <v>124</v>
      </c>
      <c r="I21" s="184" t="s">
        <v>140</v>
      </c>
      <c r="J21" s="187" t="s">
        <v>263</v>
      </c>
      <c r="K21" s="188" t="s">
        <v>1732</v>
      </c>
      <c r="L21" s="184" t="s">
        <v>392</v>
      </c>
      <c r="M21" s="189">
        <v>30</v>
      </c>
      <c r="N21" s="80" t="s">
        <v>4</v>
      </c>
      <c r="O21" s="158"/>
      <c r="P21" s="163"/>
    </row>
    <row r="22" spans="1:17" ht="15.75" x14ac:dyDescent="0.25">
      <c r="A22" s="182"/>
      <c r="B22" s="566" t="s">
        <v>2454</v>
      </c>
      <c r="C22" s="566" t="s">
        <v>2455</v>
      </c>
      <c r="D22" s="568" t="s">
        <v>2456</v>
      </c>
      <c r="E22" s="568" t="s">
        <v>2462</v>
      </c>
      <c r="F22" s="556" t="s">
        <v>2457</v>
      </c>
      <c r="G22" s="554" t="s">
        <v>2458</v>
      </c>
      <c r="H22" s="554" t="s">
        <v>2459</v>
      </c>
      <c r="I22" s="570" t="s">
        <v>2460</v>
      </c>
      <c r="J22" s="552" t="s">
        <v>2461</v>
      </c>
      <c r="K22" s="554" t="s">
        <v>2576</v>
      </c>
      <c r="L22" s="556" t="s">
        <v>2463</v>
      </c>
      <c r="M22" s="558" t="s">
        <v>2507</v>
      </c>
      <c r="N22" s="80" t="s">
        <v>4</v>
      </c>
      <c r="O22" s="158"/>
      <c r="P22" s="163"/>
    </row>
    <row r="23" spans="1:17" ht="15.75" x14ac:dyDescent="0.25">
      <c r="A23" s="182"/>
      <c r="B23" s="567"/>
      <c r="C23" s="567"/>
      <c r="D23" s="569"/>
      <c r="E23" s="569"/>
      <c r="F23" s="557"/>
      <c r="G23" s="555"/>
      <c r="H23" s="555"/>
      <c r="I23" s="571"/>
      <c r="J23" s="553"/>
      <c r="K23" s="555"/>
      <c r="L23" s="557"/>
      <c r="M23" s="559"/>
      <c r="N23" s="80" t="s">
        <v>4</v>
      </c>
      <c r="O23" s="158"/>
      <c r="P23" s="163"/>
    </row>
    <row r="24" spans="1:17" ht="15.75" x14ac:dyDescent="0.25">
      <c r="A24" s="182"/>
      <c r="B24" s="567"/>
      <c r="C24" s="567"/>
      <c r="D24" s="569"/>
      <c r="E24" s="569"/>
      <c r="F24" s="557"/>
      <c r="G24" s="555"/>
      <c r="H24" s="555"/>
      <c r="I24" s="571"/>
      <c r="J24" s="553"/>
      <c r="K24" s="555"/>
      <c r="L24" s="557"/>
      <c r="M24" s="559"/>
      <c r="N24" s="80" t="s">
        <v>4</v>
      </c>
      <c r="O24" s="158"/>
      <c r="P24" s="163"/>
    </row>
    <row r="25" spans="1:17" ht="15.75" x14ac:dyDescent="0.25">
      <c r="A25" s="190"/>
      <c r="B25" s="560" t="s">
        <v>2464</v>
      </c>
      <c r="C25" s="560" t="s">
        <v>2465</v>
      </c>
      <c r="D25" s="563" t="s">
        <v>2466</v>
      </c>
      <c r="E25" s="563" t="s">
        <v>2467</v>
      </c>
      <c r="F25" s="546" t="s">
        <v>2468</v>
      </c>
      <c r="G25" s="543" t="s">
        <v>2469</v>
      </c>
      <c r="H25" s="543" t="s">
        <v>2470</v>
      </c>
      <c r="I25" s="585" t="s">
        <v>2471</v>
      </c>
      <c r="J25" s="540" t="s">
        <v>2472</v>
      </c>
      <c r="K25" s="543" t="s">
        <v>2476</v>
      </c>
      <c r="L25" s="546" t="s">
        <v>2473</v>
      </c>
      <c r="M25" s="549" t="s">
        <v>2474</v>
      </c>
      <c r="N25" s="191"/>
      <c r="O25" s="158"/>
      <c r="P25" s="163"/>
    </row>
    <row r="26" spans="1:17" x14ac:dyDescent="0.25">
      <c r="A26" s="192"/>
      <c r="B26" s="561"/>
      <c r="C26" s="561"/>
      <c r="D26" s="564"/>
      <c r="E26" s="564"/>
      <c r="F26" s="547"/>
      <c r="G26" s="544"/>
      <c r="H26" s="544"/>
      <c r="I26" s="586"/>
      <c r="J26" s="541"/>
      <c r="K26" s="544"/>
      <c r="L26" s="547"/>
      <c r="M26" s="550"/>
      <c r="N26" s="193"/>
      <c r="O26" s="158"/>
      <c r="P26" s="163"/>
    </row>
    <row r="27" spans="1:17" x14ac:dyDescent="0.25">
      <c r="A27" s="194"/>
      <c r="B27" s="562"/>
      <c r="C27" s="562"/>
      <c r="D27" s="565"/>
      <c r="E27" s="565"/>
      <c r="F27" s="548"/>
      <c r="G27" s="545"/>
      <c r="H27" s="545"/>
      <c r="I27" s="587"/>
      <c r="J27" s="542"/>
      <c r="K27" s="545"/>
      <c r="L27" s="548"/>
      <c r="M27" s="551"/>
      <c r="N27" s="195"/>
      <c r="O27" s="158"/>
      <c r="P27" s="163"/>
    </row>
    <row r="28" spans="1:17" x14ac:dyDescent="0.25">
      <c r="A28" s="196"/>
      <c r="B28" s="604" t="s">
        <v>2481</v>
      </c>
      <c r="C28" s="604" t="s">
        <v>2482</v>
      </c>
      <c r="D28" s="607" t="s">
        <v>2483</v>
      </c>
      <c r="E28" s="607" t="s">
        <v>2484</v>
      </c>
      <c r="F28" s="598" t="s">
        <v>2485</v>
      </c>
      <c r="G28" s="588" t="s">
        <v>2486</v>
      </c>
      <c r="H28" s="588" t="s">
        <v>2487</v>
      </c>
      <c r="I28" s="588" t="s">
        <v>2488</v>
      </c>
      <c r="J28" s="595" t="s">
        <v>2489</v>
      </c>
      <c r="K28" s="588" t="s">
        <v>2490</v>
      </c>
      <c r="L28" s="598" t="s">
        <v>2491</v>
      </c>
      <c r="M28" s="601" t="s">
        <v>2492</v>
      </c>
      <c r="N28" s="80" t="s">
        <v>4</v>
      </c>
      <c r="O28" s="158"/>
      <c r="P28" s="163"/>
    </row>
    <row r="29" spans="1:17" ht="15.75" x14ac:dyDescent="0.25">
      <c r="A29" s="197"/>
      <c r="B29" s="605"/>
      <c r="C29" s="605"/>
      <c r="D29" s="608"/>
      <c r="E29" s="608"/>
      <c r="F29" s="599"/>
      <c r="G29" s="589"/>
      <c r="H29" s="589"/>
      <c r="I29" s="591"/>
      <c r="J29" s="596"/>
      <c r="K29" s="589"/>
      <c r="L29" s="599"/>
      <c r="M29" s="602"/>
      <c r="N29" s="160"/>
      <c r="O29" s="158"/>
      <c r="P29" s="163"/>
    </row>
    <row r="30" spans="1:17" x14ac:dyDescent="0.25">
      <c r="A30" s="198"/>
      <c r="B30" s="606"/>
      <c r="C30" s="606"/>
      <c r="D30" s="609"/>
      <c r="E30" s="609"/>
      <c r="F30" s="600"/>
      <c r="G30" s="590"/>
      <c r="H30" s="590"/>
      <c r="I30" s="592"/>
      <c r="J30" s="597"/>
      <c r="K30" s="590"/>
      <c r="L30" s="600"/>
      <c r="M30" s="603"/>
      <c r="N30" s="160"/>
      <c r="O30" s="158"/>
      <c r="P30" s="163"/>
      <c r="Q30" s="199"/>
    </row>
    <row r="31" spans="1:17" x14ac:dyDescent="0.25">
      <c r="A31" s="198"/>
      <c r="B31" s="560" t="s">
        <v>2493</v>
      </c>
      <c r="C31" s="560" t="s">
        <v>2494</v>
      </c>
      <c r="D31" s="563" t="s">
        <v>2495</v>
      </c>
      <c r="E31" s="563" t="s">
        <v>2496</v>
      </c>
      <c r="F31" s="546" t="s">
        <v>2497</v>
      </c>
      <c r="G31" s="543" t="s">
        <v>2498</v>
      </c>
      <c r="H31" s="543" t="s">
        <v>2499</v>
      </c>
      <c r="I31" s="543" t="s">
        <v>2500</v>
      </c>
      <c r="J31" s="540" t="s">
        <v>2501</v>
      </c>
      <c r="K31" s="543" t="s">
        <v>2502</v>
      </c>
      <c r="L31" s="546" t="s">
        <v>2503</v>
      </c>
      <c r="M31" s="549" t="s">
        <v>2504</v>
      </c>
      <c r="N31" s="80" t="s">
        <v>4</v>
      </c>
      <c r="O31" s="158"/>
      <c r="P31" s="163"/>
      <c r="Q31" s="199"/>
    </row>
    <row r="32" spans="1:17" x14ac:dyDescent="0.25">
      <c r="A32" s="198"/>
      <c r="B32" s="561"/>
      <c r="C32" s="561"/>
      <c r="D32" s="564"/>
      <c r="E32" s="564"/>
      <c r="F32" s="547"/>
      <c r="G32" s="544"/>
      <c r="H32" s="544"/>
      <c r="I32" s="586"/>
      <c r="J32" s="541"/>
      <c r="K32" s="544"/>
      <c r="L32" s="547"/>
      <c r="M32" s="550"/>
      <c r="N32" s="160"/>
      <c r="O32" s="158"/>
      <c r="P32" s="163"/>
      <c r="Q32" s="199"/>
    </row>
    <row r="33" spans="1:17" x14ac:dyDescent="0.25">
      <c r="A33" s="198"/>
      <c r="B33" s="562"/>
      <c r="C33" s="562"/>
      <c r="D33" s="565"/>
      <c r="E33" s="565"/>
      <c r="F33" s="548"/>
      <c r="G33" s="545"/>
      <c r="H33" s="545"/>
      <c r="I33" s="587"/>
      <c r="J33" s="542"/>
      <c r="K33" s="545"/>
      <c r="L33" s="548"/>
      <c r="M33" s="551"/>
      <c r="N33" s="160"/>
      <c r="O33" s="158"/>
      <c r="P33" s="163"/>
      <c r="Q33" s="199"/>
    </row>
    <row r="34" spans="1:17" ht="21" customHeight="1" x14ac:dyDescent="0.25">
      <c r="A34" s="20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58"/>
      <c r="P34" s="163"/>
      <c r="Q34" s="199"/>
    </row>
    <row r="35" spans="1:17" ht="21" x14ac:dyDescent="0.35">
      <c r="A35" s="201"/>
      <c r="B35" s="581" t="s">
        <v>2478</v>
      </c>
      <c r="C35" s="202" t="s">
        <v>2479</v>
      </c>
      <c r="D35" s="203"/>
      <c r="E35" s="203"/>
      <c r="F35" s="203"/>
      <c r="G35" s="203"/>
      <c r="H35" s="203"/>
      <c r="I35" s="581" t="s">
        <v>2478</v>
      </c>
      <c r="J35" s="158"/>
      <c r="K35" s="158"/>
      <c r="L35" s="158"/>
      <c r="M35" s="158"/>
      <c r="N35" s="158"/>
      <c r="O35" s="204"/>
      <c r="P35" s="205"/>
      <c r="Q35" s="206"/>
    </row>
    <row r="36" spans="1:17" ht="21" x14ac:dyDescent="0.35">
      <c r="A36" s="201"/>
      <c r="B36" s="581"/>
      <c r="C36" s="202" t="s">
        <v>2480</v>
      </c>
      <c r="D36" s="203"/>
      <c r="E36" s="203"/>
      <c r="F36" s="203"/>
      <c r="G36" s="203"/>
      <c r="H36" s="203"/>
      <c r="I36" s="581"/>
      <c r="J36" s="158"/>
      <c r="K36" s="158"/>
      <c r="L36" s="158"/>
      <c r="M36" s="158"/>
      <c r="N36" s="158"/>
      <c r="O36" s="204"/>
      <c r="P36" s="205"/>
      <c r="Q36" s="206"/>
    </row>
    <row r="37" spans="1:17" ht="21" x14ac:dyDescent="0.35">
      <c r="A37" s="201"/>
      <c r="B37" s="581"/>
      <c r="C37" s="207" t="s">
        <v>2506</v>
      </c>
      <c r="D37" s="203"/>
      <c r="E37" s="203"/>
      <c r="F37" s="203"/>
      <c r="G37" s="203"/>
      <c r="H37" s="203"/>
      <c r="I37" s="581"/>
      <c r="J37" s="158"/>
      <c r="K37" s="158"/>
      <c r="L37" s="158"/>
      <c r="M37" s="158"/>
      <c r="N37" s="158"/>
      <c r="O37" s="204"/>
      <c r="P37" s="205"/>
      <c r="Q37" s="206"/>
    </row>
    <row r="38" spans="1:17" ht="21" x14ac:dyDescent="0.35">
      <c r="A38" s="201"/>
      <c r="B38" s="581"/>
      <c r="C38" s="208" t="s">
        <v>2505</v>
      </c>
      <c r="D38" s="203"/>
      <c r="E38" s="203"/>
      <c r="F38" s="203"/>
      <c r="G38" s="203"/>
      <c r="H38" s="203"/>
      <c r="I38" s="581"/>
      <c r="J38" s="158"/>
      <c r="K38" s="158"/>
      <c r="L38" s="158"/>
      <c r="M38" s="158"/>
      <c r="N38" s="158"/>
      <c r="O38" s="209"/>
      <c r="P38" s="210"/>
      <c r="Q38" s="211"/>
    </row>
    <row r="39" spans="1:17" ht="15.75" x14ac:dyDescent="0.25">
      <c r="A39" s="201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212"/>
      <c r="P39" s="213"/>
      <c r="Q39" s="214"/>
    </row>
    <row r="40" spans="1:17" ht="21.75" thickBot="1" x14ac:dyDescent="0.4">
      <c r="A40" s="215"/>
      <c r="B40" s="90" t="s">
        <v>311</v>
      </c>
      <c r="C40" s="91"/>
      <c r="D40" s="92" t="s">
        <v>398</v>
      </c>
      <c r="E40" s="91"/>
      <c r="F40" s="91"/>
      <c r="G40" s="91"/>
      <c r="H40" s="91"/>
      <c r="I40" s="93"/>
      <c r="J40" s="89"/>
      <c r="K40" s="93"/>
      <c r="L40" s="93"/>
      <c r="M40" s="94" t="s">
        <v>257</v>
      </c>
      <c r="N40" s="95"/>
      <c r="O40" s="212"/>
      <c r="P40" s="213"/>
      <c r="Q40" s="214"/>
    </row>
    <row r="41" spans="1:17" ht="15.75" x14ac:dyDescent="0.25">
      <c r="A41" s="216"/>
      <c r="B41" s="99" t="s">
        <v>310</v>
      </c>
      <c r="C41" s="100" t="s">
        <v>397</v>
      </c>
      <c r="D41" s="475" t="s">
        <v>2220</v>
      </c>
      <c r="E41" s="476"/>
      <c r="F41" s="101" t="s">
        <v>355</v>
      </c>
      <c r="G41" s="217" t="s">
        <v>2508</v>
      </c>
      <c r="H41" s="101" t="s">
        <v>379</v>
      </c>
      <c r="I41" s="101" t="s">
        <v>0</v>
      </c>
      <c r="J41" s="102" t="s">
        <v>396</v>
      </c>
      <c r="K41" s="101" t="s">
        <v>354</v>
      </c>
      <c r="L41" s="101"/>
      <c r="M41" s="103" t="s">
        <v>71</v>
      </c>
      <c r="N41" s="104"/>
      <c r="O41" s="158"/>
      <c r="P41" s="163"/>
      <c r="Q41" s="199"/>
    </row>
    <row r="42" spans="1:17" ht="16.5" customHeight="1" thickBot="1" x14ac:dyDescent="0.3">
      <c r="A42" s="218" t="s">
        <v>2221</v>
      </c>
      <c r="B42" s="105" t="s">
        <v>462</v>
      </c>
      <c r="C42" s="106">
        <v>1</v>
      </c>
      <c r="D42" s="107"/>
      <c r="E42" s="108">
        <f>DATEDIF(D42,$E$7,"y")</f>
        <v>0</v>
      </c>
      <c r="F42" s="109" t="s">
        <v>291</v>
      </c>
      <c r="G42" s="110"/>
      <c r="H42" s="109" t="s">
        <v>330</v>
      </c>
      <c r="I42" s="110" t="s">
        <v>349</v>
      </c>
      <c r="J42" s="22"/>
      <c r="K42" s="111" t="str">
        <f>_xlfn.IFNA(VLOOKUP('Category Code'!A14,'Category Code'!B:C,2,FALSE),"-")</f>
        <v xml:space="preserve">  </v>
      </c>
      <c r="L42" s="111"/>
      <c r="M42" s="112" t="s">
        <v>2395</v>
      </c>
      <c r="N42" s="113"/>
      <c r="O42" s="158"/>
      <c r="P42" s="163"/>
      <c r="Q42" s="199"/>
    </row>
    <row r="43" spans="1:17" ht="17.25" thickTop="1" thickBot="1" x14ac:dyDescent="0.3">
      <c r="A43" s="182">
        <v>1</v>
      </c>
      <c r="B43" s="219"/>
      <c r="C43" s="220"/>
      <c r="D43" s="115"/>
      <c r="E43" s="116">
        <f>DATEDIF(D43,$E$7,"y")</f>
        <v>0</v>
      </c>
      <c r="F43" s="221"/>
      <c r="G43" s="222"/>
      <c r="H43" s="223"/>
      <c r="I43" s="224"/>
      <c r="J43" s="23">
        <f>F43</f>
        <v>0</v>
      </c>
      <c r="K43" s="225" t="str">
        <f>_xlfn.IFNA(VLOOKUP('Category Code'!A15,'Category Code'!B:C,2,FALSE),"-")</f>
        <v xml:space="preserve">  </v>
      </c>
      <c r="L43" s="226" t="str">
        <f>_xlfn.IFNA(VLOOKUP(F43,Daten!$V$50:$W$55,2,FALSE),"")</f>
        <v/>
      </c>
      <c r="M43" s="227" t="str">
        <f>_xlfn.IFNA(VLOOKUP(L43,Daten!$V$50:$W$55,2,FALSE)+$A$12,"€")</f>
        <v>€</v>
      </c>
      <c r="N43" s="113"/>
      <c r="O43" s="158"/>
      <c r="P43" s="163"/>
      <c r="Q43" s="199"/>
    </row>
    <row r="44" spans="1:17" ht="45" customHeight="1" x14ac:dyDescent="0.25">
      <c r="A44" s="198"/>
      <c r="B44" s="228" t="s">
        <v>2518</v>
      </c>
      <c r="C44" s="228" t="s">
        <v>2521</v>
      </c>
      <c r="D44" s="582" t="s">
        <v>2525</v>
      </c>
      <c r="E44" s="583"/>
      <c r="F44" s="228" t="s">
        <v>2526</v>
      </c>
      <c r="G44" s="228" t="s">
        <v>2532</v>
      </c>
      <c r="H44" s="228" t="s">
        <v>2533</v>
      </c>
      <c r="I44" s="228" t="s">
        <v>2469</v>
      </c>
      <c r="J44" s="229" t="s">
        <v>2529</v>
      </c>
      <c r="K44" s="228" t="s">
        <v>2577</v>
      </c>
      <c r="L44" s="230" t="s">
        <v>2510</v>
      </c>
      <c r="M44" s="231" t="s">
        <v>2507</v>
      </c>
      <c r="N44" s="160"/>
      <c r="O44" s="158"/>
      <c r="P44" s="163"/>
      <c r="Q44" s="199"/>
    </row>
    <row r="45" spans="1:17" ht="15" customHeight="1" x14ac:dyDescent="0.25">
      <c r="A45" s="232"/>
      <c r="B45" s="593" t="s">
        <v>2516</v>
      </c>
      <c r="C45" s="593" t="s">
        <v>2520</v>
      </c>
      <c r="D45" s="593" t="s">
        <v>2524</v>
      </c>
      <c r="E45" s="593"/>
      <c r="F45" s="593" t="s">
        <v>2519</v>
      </c>
      <c r="G45" s="593" t="s">
        <v>2509</v>
      </c>
      <c r="H45" s="584" t="s">
        <v>2534</v>
      </c>
      <c r="I45" s="584" t="s">
        <v>2469</v>
      </c>
      <c r="J45" s="616" t="s">
        <v>2528</v>
      </c>
      <c r="K45" s="584" t="s">
        <v>2476</v>
      </c>
      <c r="L45" s="610" t="s">
        <v>2512</v>
      </c>
      <c r="M45" s="611" t="s">
        <v>2474</v>
      </c>
      <c r="N45" s="160"/>
      <c r="O45" s="158"/>
      <c r="P45" s="163"/>
      <c r="Q45" s="199"/>
    </row>
    <row r="46" spans="1:17" ht="15" customHeight="1" x14ac:dyDescent="0.25">
      <c r="A46" s="192"/>
      <c r="B46" s="593"/>
      <c r="C46" s="593"/>
      <c r="D46" s="593"/>
      <c r="E46" s="593"/>
      <c r="F46" s="593"/>
      <c r="G46" s="593"/>
      <c r="H46" s="584"/>
      <c r="I46" s="584"/>
      <c r="J46" s="616"/>
      <c r="K46" s="584"/>
      <c r="L46" s="610"/>
      <c r="M46" s="611"/>
      <c r="N46" s="160"/>
      <c r="O46" s="158"/>
      <c r="P46" s="163"/>
      <c r="Q46" s="199"/>
    </row>
    <row r="47" spans="1:17" ht="15" customHeight="1" x14ac:dyDescent="0.25">
      <c r="A47" s="194"/>
      <c r="B47" s="593"/>
      <c r="C47" s="593"/>
      <c r="D47" s="593"/>
      <c r="E47" s="593"/>
      <c r="F47" s="593"/>
      <c r="G47" s="593"/>
      <c r="H47" s="584"/>
      <c r="I47" s="584"/>
      <c r="J47" s="616"/>
      <c r="K47" s="584"/>
      <c r="L47" s="610"/>
      <c r="M47" s="611"/>
      <c r="N47" s="160"/>
      <c r="O47" s="158"/>
      <c r="P47" s="163"/>
      <c r="Q47" s="199"/>
    </row>
    <row r="48" spans="1:17" ht="15" customHeight="1" x14ac:dyDescent="0.25">
      <c r="A48" s="196"/>
      <c r="B48" s="594" t="s">
        <v>2515</v>
      </c>
      <c r="C48" s="594" t="s">
        <v>2522</v>
      </c>
      <c r="D48" s="594" t="s">
        <v>2488</v>
      </c>
      <c r="E48" s="594"/>
      <c r="F48" s="594" t="s">
        <v>2527</v>
      </c>
      <c r="G48" s="594" t="s">
        <v>2514</v>
      </c>
      <c r="H48" s="594" t="s">
        <v>2488</v>
      </c>
      <c r="I48" s="594" t="s">
        <v>2486</v>
      </c>
      <c r="J48" s="627" t="s">
        <v>2530</v>
      </c>
      <c r="K48" s="594" t="s">
        <v>2490</v>
      </c>
      <c r="L48" s="612" t="s">
        <v>2513</v>
      </c>
      <c r="M48" s="613" t="s">
        <v>2492</v>
      </c>
      <c r="N48" s="160"/>
      <c r="O48" s="158"/>
      <c r="P48" s="163"/>
      <c r="Q48" s="199"/>
    </row>
    <row r="49" spans="1:17" ht="15" customHeight="1" x14ac:dyDescent="0.25">
      <c r="A49" s="196"/>
      <c r="B49" s="594"/>
      <c r="C49" s="594"/>
      <c r="D49" s="594"/>
      <c r="E49" s="594"/>
      <c r="F49" s="594"/>
      <c r="G49" s="594"/>
      <c r="H49" s="594"/>
      <c r="I49" s="594"/>
      <c r="J49" s="627"/>
      <c r="K49" s="594"/>
      <c r="L49" s="612"/>
      <c r="M49" s="613"/>
      <c r="N49" s="160"/>
      <c r="O49" s="158"/>
      <c r="P49" s="163"/>
      <c r="Q49" s="199"/>
    </row>
    <row r="50" spans="1:17" ht="15" customHeight="1" x14ac:dyDescent="0.25">
      <c r="A50" s="196"/>
      <c r="B50" s="594"/>
      <c r="C50" s="594"/>
      <c r="D50" s="594"/>
      <c r="E50" s="594"/>
      <c r="F50" s="594"/>
      <c r="G50" s="594"/>
      <c r="H50" s="594"/>
      <c r="I50" s="594"/>
      <c r="J50" s="627"/>
      <c r="K50" s="594"/>
      <c r="L50" s="612"/>
      <c r="M50" s="613"/>
      <c r="N50" s="160"/>
      <c r="O50" s="158"/>
      <c r="P50" s="163"/>
      <c r="Q50" s="199"/>
    </row>
    <row r="51" spans="1:17" ht="15" customHeight="1" x14ac:dyDescent="0.25">
      <c r="A51" s="196"/>
      <c r="B51" s="584" t="s">
        <v>2517</v>
      </c>
      <c r="C51" s="584" t="s">
        <v>2523</v>
      </c>
      <c r="D51" s="584" t="s">
        <v>2500</v>
      </c>
      <c r="E51" s="584"/>
      <c r="F51" s="584" t="s">
        <v>2500</v>
      </c>
      <c r="G51" s="584" t="s">
        <v>2500</v>
      </c>
      <c r="H51" s="584" t="s">
        <v>2500</v>
      </c>
      <c r="I51" s="584" t="s">
        <v>2498</v>
      </c>
      <c r="J51" s="616" t="s">
        <v>2531</v>
      </c>
      <c r="K51" s="584" t="s">
        <v>2502</v>
      </c>
      <c r="L51" s="610" t="s">
        <v>2511</v>
      </c>
      <c r="M51" s="611" t="s">
        <v>2504</v>
      </c>
      <c r="N51" s="160"/>
      <c r="O51" s="158"/>
      <c r="P51" s="163"/>
      <c r="Q51" s="199"/>
    </row>
    <row r="52" spans="1:17" ht="15" customHeight="1" x14ac:dyDescent="0.25">
      <c r="A52" s="196"/>
      <c r="B52" s="584"/>
      <c r="C52" s="584"/>
      <c r="D52" s="584"/>
      <c r="E52" s="584"/>
      <c r="F52" s="584"/>
      <c r="G52" s="584"/>
      <c r="H52" s="584"/>
      <c r="I52" s="584"/>
      <c r="J52" s="616"/>
      <c r="K52" s="584"/>
      <c r="L52" s="610"/>
      <c r="M52" s="611"/>
      <c r="N52" s="160"/>
      <c r="O52" s="158"/>
      <c r="P52" s="163"/>
      <c r="Q52" s="199"/>
    </row>
    <row r="53" spans="1:17" ht="15" customHeight="1" x14ac:dyDescent="0.25">
      <c r="A53" s="196"/>
      <c r="B53" s="584"/>
      <c r="C53" s="584"/>
      <c r="D53" s="584"/>
      <c r="E53" s="584"/>
      <c r="F53" s="584"/>
      <c r="G53" s="584"/>
      <c r="H53" s="584"/>
      <c r="I53" s="584"/>
      <c r="J53" s="616"/>
      <c r="K53" s="584"/>
      <c r="L53" s="610"/>
      <c r="M53" s="611"/>
      <c r="N53" s="160"/>
      <c r="O53" s="158"/>
      <c r="P53" s="163"/>
      <c r="Q53" s="199"/>
    </row>
    <row r="54" spans="1:17" ht="15" customHeight="1" x14ac:dyDescent="0.25">
      <c r="A54" s="20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58"/>
      <c r="P54" s="163"/>
      <c r="Q54" s="199"/>
    </row>
    <row r="55" spans="1:17" ht="15" customHeight="1" x14ac:dyDescent="0.25">
      <c r="A55" s="201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63"/>
      <c r="Q55" s="199"/>
    </row>
    <row r="56" spans="1:17" ht="15" customHeight="1" x14ac:dyDescent="0.25">
      <c r="A56" s="201"/>
      <c r="B56" s="233" t="s">
        <v>2575</v>
      </c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158"/>
      <c r="N56" s="158"/>
      <c r="O56" s="158"/>
      <c r="P56" s="163"/>
      <c r="Q56" s="199"/>
    </row>
    <row r="57" spans="1:17" x14ac:dyDescent="0.25">
      <c r="A57" s="201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158"/>
      <c r="N57" s="158"/>
      <c r="O57" s="158"/>
      <c r="P57" s="163"/>
    </row>
    <row r="58" spans="1:17" x14ac:dyDescent="0.25">
      <c r="A58" s="232"/>
      <c r="B58" s="572" t="s">
        <v>2475</v>
      </c>
      <c r="C58" s="573"/>
      <c r="D58" s="573"/>
      <c r="E58" s="573"/>
      <c r="F58" s="573"/>
      <c r="G58" s="574"/>
      <c r="H58" s="621" t="s">
        <v>2535</v>
      </c>
      <c r="I58" s="622"/>
      <c r="J58" s="622"/>
      <c r="K58" s="622"/>
      <c r="L58" s="623"/>
      <c r="M58" s="158"/>
      <c r="N58" s="158"/>
      <c r="O58" s="158"/>
      <c r="P58" s="163"/>
    </row>
    <row r="59" spans="1:17" x14ac:dyDescent="0.25">
      <c r="A59" s="192"/>
      <c r="B59" s="575" t="s">
        <v>2477</v>
      </c>
      <c r="C59" s="576"/>
      <c r="D59" s="576"/>
      <c r="E59" s="576"/>
      <c r="F59" s="576"/>
      <c r="G59" s="577"/>
      <c r="H59" s="624" t="s">
        <v>2536</v>
      </c>
      <c r="I59" s="625"/>
      <c r="J59" s="625"/>
      <c r="K59" s="625"/>
      <c r="L59" s="626"/>
      <c r="M59" s="158"/>
      <c r="N59" s="158"/>
      <c r="O59" s="158"/>
      <c r="P59" s="163"/>
    </row>
    <row r="60" spans="1:17" x14ac:dyDescent="0.25">
      <c r="A60" s="194"/>
      <c r="B60" s="578" t="s">
        <v>2578</v>
      </c>
      <c r="C60" s="579"/>
      <c r="D60" s="579"/>
      <c r="E60" s="579"/>
      <c r="F60" s="579"/>
      <c r="G60" s="580"/>
      <c r="H60" s="578" t="s">
        <v>2579</v>
      </c>
      <c r="I60" s="579"/>
      <c r="J60" s="579"/>
      <c r="K60" s="579"/>
      <c r="L60" s="580"/>
      <c r="M60" s="158"/>
      <c r="N60" s="158"/>
      <c r="O60" s="158"/>
      <c r="P60" s="163"/>
    </row>
    <row r="61" spans="1:17" x14ac:dyDescent="0.25">
      <c r="A61" s="201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158"/>
      <c r="N61" s="158"/>
      <c r="O61" s="158"/>
      <c r="P61" s="163"/>
    </row>
    <row r="62" spans="1:17" x14ac:dyDescent="0.25">
      <c r="A62" s="196"/>
      <c r="B62" s="621" t="s">
        <v>2537</v>
      </c>
      <c r="C62" s="622"/>
      <c r="D62" s="622"/>
      <c r="E62" s="622"/>
      <c r="F62" s="622"/>
      <c r="G62" s="623"/>
      <c r="H62" s="572" t="s">
        <v>2539</v>
      </c>
      <c r="I62" s="573"/>
      <c r="J62" s="573"/>
      <c r="K62" s="573"/>
      <c r="L62" s="574"/>
      <c r="M62" s="158"/>
      <c r="N62" s="158"/>
      <c r="O62" s="158"/>
      <c r="P62" s="163"/>
    </row>
    <row r="63" spans="1:17" x14ac:dyDescent="0.25">
      <c r="A63" s="196"/>
      <c r="B63" s="624" t="s">
        <v>2538</v>
      </c>
      <c r="C63" s="625"/>
      <c r="D63" s="625"/>
      <c r="E63" s="625"/>
      <c r="F63" s="625"/>
      <c r="G63" s="626"/>
      <c r="H63" s="575" t="s">
        <v>2540</v>
      </c>
      <c r="I63" s="576"/>
      <c r="J63" s="576"/>
      <c r="K63" s="576"/>
      <c r="L63" s="577"/>
      <c r="M63" s="158"/>
      <c r="N63" s="158"/>
      <c r="O63" s="158"/>
      <c r="P63" s="163"/>
    </row>
    <row r="64" spans="1:17" x14ac:dyDescent="0.25">
      <c r="A64" s="196"/>
      <c r="B64" s="578" t="s">
        <v>2580</v>
      </c>
      <c r="C64" s="579"/>
      <c r="D64" s="579"/>
      <c r="E64" s="579"/>
      <c r="F64" s="579"/>
      <c r="G64" s="580"/>
      <c r="H64" s="578" t="s">
        <v>2581</v>
      </c>
      <c r="I64" s="579"/>
      <c r="J64" s="579"/>
      <c r="K64" s="579"/>
      <c r="L64" s="580"/>
      <c r="M64" s="158"/>
      <c r="N64" s="158"/>
      <c r="O64" s="158"/>
      <c r="P64" s="163"/>
    </row>
    <row r="65" spans="1:16" x14ac:dyDescent="0.25">
      <c r="A65" s="201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63"/>
    </row>
    <row r="66" spans="1:16" s="237" customFormat="1" ht="28.5" x14ac:dyDescent="0.45">
      <c r="A66" s="234"/>
      <c r="B66" s="235" t="s">
        <v>2541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6"/>
    </row>
    <row r="67" spans="1:16" x14ac:dyDescent="0.25">
      <c r="A67" s="238" t="s">
        <v>2553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63"/>
    </row>
    <row r="68" spans="1:16" x14ac:dyDescent="0.25">
      <c r="A68" s="201"/>
      <c r="B68" s="239" t="s">
        <v>2543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63"/>
    </row>
    <row r="69" spans="1:16" x14ac:dyDescent="0.25">
      <c r="A69" s="201"/>
      <c r="B69" s="203" t="s">
        <v>2549</v>
      </c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63"/>
    </row>
    <row r="70" spans="1:16" x14ac:dyDescent="0.25">
      <c r="A70" s="201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63"/>
    </row>
    <row r="71" spans="1:16" x14ac:dyDescent="0.25">
      <c r="A71" s="201"/>
      <c r="B71" s="239" t="s">
        <v>2542</v>
      </c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63"/>
    </row>
    <row r="72" spans="1:16" x14ac:dyDescent="0.25">
      <c r="A72" s="201"/>
      <c r="B72" s="203" t="s">
        <v>2550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63"/>
    </row>
    <row r="73" spans="1:16" x14ac:dyDescent="0.25">
      <c r="A73" s="201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63"/>
    </row>
    <row r="74" spans="1:16" x14ac:dyDescent="0.25">
      <c r="A74" s="201"/>
      <c r="B74" s="239" t="s">
        <v>2544</v>
      </c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63"/>
    </row>
    <row r="75" spans="1:16" x14ac:dyDescent="0.25">
      <c r="A75" s="201"/>
      <c r="B75" s="203" t="s">
        <v>2551</v>
      </c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63"/>
    </row>
    <row r="76" spans="1:16" x14ac:dyDescent="0.25">
      <c r="A76" s="201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63"/>
    </row>
    <row r="77" spans="1:16" x14ac:dyDescent="0.25">
      <c r="A77" s="201"/>
      <c r="B77" s="239" t="s">
        <v>2545</v>
      </c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63"/>
    </row>
    <row r="78" spans="1:16" x14ac:dyDescent="0.25">
      <c r="A78" s="201"/>
      <c r="B78" s="203" t="s">
        <v>2552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63"/>
    </row>
    <row r="79" spans="1:16" x14ac:dyDescent="0.25">
      <c r="A79" s="201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63"/>
    </row>
    <row r="80" spans="1:16" x14ac:dyDescent="0.25">
      <c r="A80" s="201"/>
      <c r="B80" s="239" t="s">
        <v>2546</v>
      </c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63"/>
    </row>
    <row r="81" spans="1:16" x14ac:dyDescent="0.25">
      <c r="A81" s="201"/>
      <c r="B81" s="203" t="s">
        <v>2547</v>
      </c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63"/>
    </row>
    <row r="82" spans="1:16" x14ac:dyDescent="0.25">
      <c r="A82" s="201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63"/>
    </row>
    <row r="83" spans="1:16" x14ac:dyDescent="0.25">
      <c r="A83" s="201"/>
      <c r="B83" s="239" t="s">
        <v>2548</v>
      </c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63"/>
    </row>
  </sheetData>
  <sheetProtection algorithmName="SHA-512" hashValue="NIqL0mObbGzfSw0KxEd+lxeS3UE3cLnTk1f/L3JExx2bUF3x5wNt6p25wB6B6XwLJDEJ3Ktoolf9IBC/d/YFEg==" saltValue="reB6AKI19immEZx/RWZSZA==" spinCount="100000" sheet="1" objects="1" scenarios="1"/>
  <mergeCells count="117">
    <mergeCell ref="A17:N17"/>
    <mergeCell ref="J45:J47"/>
    <mergeCell ref="H63:L63"/>
    <mergeCell ref="H64:L64"/>
    <mergeCell ref="O4:P5"/>
    <mergeCell ref="H58:L58"/>
    <mergeCell ref="H59:L59"/>
    <mergeCell ref="H60:L60"/>
    <mergeCell ref="B62:G62"/>
    <mergeCell ref="H62:L62"/>
    <mergeCell ref="B63:G63"/>
    <mergeCell ref="B64:G64"/>
    <mergeCell ref="C45:C47"/>
    <mergeCell ref="C48:C50"/>
    <mergeCell ref="C51:C53"/>
    <mergeCell ref="B45:B47"/>
    <mergeCell ref="B48:B50"/>
    <mergeCell ref="B51:B53"/>
    <mergeCell ref="D45:E47"/>
    <mergeCell ref="D48:E50"/>
    <mergeCell ref="D51:E53"/>
    <mergeCell ref="J48:J50"/>
    <mergeCell ref="J51:J53"/>
    <mergeCell ref="G45:G47"/>
    <mergeCell ref="L45:L47"/>
    <mergeCell ref="M45:M47"/>
    <mergeCell ref="L48:L50"/>
    <mergeCell ref="M48:M50"/>
    <mergeCell ref="L51:L53"/>
    <mergeCell ref="M51:M53"/>
    <mergeCell ref="K45:K47"/>
    <mergeCell ref="K48:K50"/>
    <mergeCell ref="K51:K53"/>
    <mergeCell ref="J31:J33"/>
    <mergeCell ref="K31:K33"/>
    <mergeCell ref="L31:L33"/>
    <mergeCell ref="M31:M33"/>
    <mergeCell ref="B31:B33"/>
    <mergeCell ref="C31:C33"/>
    <mergeCell ref="D31:D33"/>
    <mergeCell ref="E31:E33"/>
    <mergeCell ref="F31:F33"/>
    <mergeCell ref="G31:G33"/>
    <mergeCell ref="J28:J30"/>
    <mergeCell ref="K28:K30"/>
    <mergeCell ref="L28:L30"/>
    <mergeCell ref="M28:M30"/>
    <mergeCell ref="B28:B30"/>
    <mergeCell ref="C28:C30"/>
    <mergeCell ref="D28:D30"/>
    <mergeCell ref="E28:E30"/>
    <mergeCell ref="F28:F30"/>
    <mergeCell ref="G28:G30"/>
    <mergeCell ref="B58:G58"/>
    <mergeCell ref="B59:G59"/>
    <mergeCell ref="B60:G60"/>
    <mergeCell ref="I35:I38"/>
    <mergeCell ref="B35:B38"/>
    <mergeCell ref="D41:E41"/>
    <mergeCell ref="D44:E44"/>
    <mergeCell ref="H45:H47"/>
    <mergeCell ref="H25:H27"/>
    <mergeCell ref="I25:I27"/>
    <mergeCell ref="H28:H30"/>
    <mergeCell ref="I28:I30"/>
    <mergeCell ref="H31:H33"/>
    <mergeCell ref="I31:I33"/>
    <mergeCell ref="F45:F47"/>
    <mergeCell ref="F48:F50"/>
    <mergeCell ref="F51:F53"/>
    <mergeCell ref="H48:H50"/>
    <mergeCell ref="H51:H53"/>
    <mergeCell ref="I45:I47"/>
    <mergeCell ref="I48:I50"/>
    <mergeCell ref="I51:I53"/>
    <mergeCell ref="G51:G53"/>
    <mergeCell ref="G48:G50"/>
    <mergeCell ref="J25:J27"/>
    <mergeCell ref="K25:K27"/>
    <mergeCell ref="L25:L27"/>
    <mergeCell ref="M25:M27"/>
    <mergeCell ref="J22:J24"/>
    <mergeCell ref="K22:K24"/>
    <mergeCell ref="L22:L24"/>
    <mergeCell ref="M22:M24"/>
    <mergeCell ref="B25:B27"/>
    <mergeCell ref="C25:C27"/>
    <mergeCell ref="D25:D27"/>
    <mergeCell ref="E25:E27"/>
    <mergeCell ref="F25:F27"/>
    <mergeCell ref="G25:G27"/>
    <mergeCell ref="B22:B24"/>
    <mergeCell ref="C22:C24"/>
    <mergeCell ref="D22:D24"/>
    <mergeCell ref="E22:E24"/>
    <mergeCell ref="F22:F24"/>
    <mergeCell ref="G22:G24"/>
    <mergeCell ref="H22:H24"/>
    <mergeCell ref="I22:I24"/>
    <mergeCell ref="C14:D14"/>
    <mergeCell ref="E14:M14"/>
    <mergeCell ref="B6:F6"/>
    <mergeCell ref="C8:D8"/>
    <mergeCell ref="F8:G8"/>
    <mergeCell ref="C9:D9"/>
    <mergeCell ref="F9:G9"/>
    <mergeCell ref="C10:D10"/>
    <mergeCell ref="F10:G10"/>
    <mergeCell ref="B4:D4"/>
    <mergeCell ref="E4:F4"/>
    <mergeCell ref="B5:D5"/>
    <mergeCell ref="E5:F5"/>
    <mergeCell ref="H5:I5"/>
    <mergeCell ref="G1:I2"/>
    <mergeCell ref="C11:D11"/>
    <mergeCell ref="I12:L12"/>
    <mergeCell ref="K13:M13"/>
  </mergeCells>
  <conditionalFormatting sqref="N20">
    <cfRule type="cellIs" dxfId="129" priority="124" operator="greaterThan">
      <formula>1</formula>
    </cfRule>
  </conditionalFormatting>
  <conditionalFormatting sqref="E5:F5">
    <cfRule type="containsText" dxfId="128" priority="125" operator="containsText" text="44927">
      <formula>NOT(ISERROR(SEARCH("44927",E5)))</formula>
    </cfRule>
    <cfRule type="containsText" dxfId="127" priority="125" operator="containsText" text="wenn">
      <formula>NOT(ISERROR(SEARCH("wenn",E5)))</formula>
    </cfRule>
  </conditionalFormatting>
  <conditionalFormatting sqref="G8:G10 G19 G12:G13">
    <cfRule type="containsText" dxfId="126" priority="151" operator="containsText" text="Fem">
      <formula>NOT(ISERROR(SEARCH("Fem",G8)))</formula>
    </cfRule>
    <cfRule type="containsText" dxfId="125" priority="152" operator="containsText" text="Male">
      <formula>NOT(ISERROR(SEARCH("Male",G8)))</formula>
    </cfRule>
    <cfRule type="containsText" dxfId="124" priority="153" operator="containsText" text="Female">
      <formula>NOT(ISERROR(SEARCH("Female",G8)))</formula>
    </cfRule>
    <cfRule type="containsText" dxfId="123" priority="154" operator="containsText" text="Female_Veterans">
      <formula>NOT(ISERROR(SEARCH("Female_Veterans",G8)))</formula>
    </cfRule>
    <cfRule type="containsText" priority="155" operator="containsText" text="Female_Veterans">
      <formula>NOT(ISERROR(SEARCH("Female_Veterans",G8)))</formula>
    </cfRule>
  </conditionalFormatting>
  <conditionalFormatting sqref="G22">
    <cfRule type="containsText" dxfId="122" priority="146" operator="containsText" text="Fem">
      <formula>NOT(ISERROR(SEARCH("Fem",G22)))</formula>
    </cfRule>
    <cfRule type="containsText" dxfId="121" priority="147" operator="containsText" text="Male">
      <formula>NOT(ISERROR(SEARCH("Male",G22)))</formula>
    </cfRule>
    <cfRule type="containsText" dxfId="120" priority="148" operator="containsText" text="Female">
      <formula>NOT(ISERROR(SEARCH("Female",G22)))</formula>
    </cfRule>
    <cfRule type="containsText" dxfId="119" priority="149" operator="containsText" text="Female_Veterans">
      <formula>NOT(ISERROR(SEARCH("Female_Veterans",G22)))</formula>
    </cfRule>
    <cfRule type="containsText" priority="150" operator="containsText" text="Female_Veterans">
      <formula>NOT(ISERROR(SEARCH("Female_Veterans",G22)))</formula>
    </cfRule>
  </conditionalFormatting>
  <conditionalFormatting sqref="E20:E21">
    <cfRule type="cellIs" dxfId="118" priority="145" operator="greaterThan">
      <formula>100</formula>
    </cfRule>
  </conditionalFormatting>
  <conditionalFormatting sqref="C8:D11">
    <cfRule type="containsText" dxfId="117" priority="144" operator="containsText" text="#NV">
      <formula>NOT(ISERROR(SEARCH("#NV",C8)))</formula>
    </cfRule>
  </conditionalFormatting>
  <conditionalFormatting sqref="C8:D8">
    <cfRule type="containsText" dxfId="116" priority="143" operator="containsText" text="#NV">
      <formula>NOT(ISERROR(SEARCH("#NV",C8)))</formula>
    </cfRule>
  </conditionalFormatting>
  <conditionalFormatting sqref="E20:E21">
    <cfRule type="cellIs" dxfId="115" priority="142" operator="between">
      <formula>45</formula>
      <formula>100</formula>
    </cfRule>
  </conditionalFormatting>
  <conditionalFormatting sqref="E14:E16 E18">
    <cfRule type="containsText" dxfId="114" priority="141" operator="containsText" text="EKG">
      <formula>NOT(ISERROR(SEARCH("EKG",E14)))</formula>
    </cfRule>
  </conditionalFormatting>
  <conditionalFormatting sqref="J8">
    <cfRule type="containsText" dxfId="113" priority="136" operator="containsText" text="Fem">
      <formula>NOT(ISERROR(SEARCH("Fem",J8)))</formula>
    </cfRule>
    <cfRule type="containsText" dxfId="112" priority="137" operator="containsText" text="Male">
      <formula>NOT(ISERROR(SEARCH("Male",J8)))</formula>
    </cfRule>
    <cfRule type="containsText" dxfId="111" priority="138" operator="containsText" text="Female">
      <formula>NOT(ISERROR(SEARCH("Female",J8)))</formula>
    </cfRule>
    <cfRule type="containsText" dxfId="110" priority="139" operator="containsText" text="Female_Veterans">
      <formula>NOT(ISERROR(SEARCH("Female_Veterans",J8)))</formula>
    </cfRule>
    <cfRule type="containsText" priority="140" operator="containsText" text="Female_Veterans">
      <formula>NOT(ISERROR(SEARCH("Female_Veterans",J8)))</formula>
    </cfRule>
  </conditionalFormatting>
  <conditionalFormatting sqref="I13:K13">
    <cfRule type="expression" dxfId="109" priority="133">
      <formula>$I8=2</formula>
    </cfRule>
    <cfRule type="expression" dxfId="108" priority="134">
      <formula>$I8=1</formula>
    </cfRule>
    <cfRule type="expression" dxfId="107" priority="135">
      <formula>$I8=""</formula>
    </cfRule>
  </conditionalFormatting>
  <conditionalFormatting sqref="G22">
    <cfRule type="containsText" dxfId="106" priority="130" operator="containsText" text="mixed">
      <formula>NOT(ISERROR(SEARCH("mixed",G22)))</formula>
    </cfRule>
  </conditionalFormatting>
  <conditionalFormatting sqref="H9">
    <cfRule type="expression" dxfId="105" priority="129">
      <formula>$B5="German Open / Simmern (GER)"</formula>
    </cfRule>
  </conditionalFormatting>
  <conditionalFormatting sqref="H10">
    <cfRule type="expression" dxfId="104" priority="128">
      <formula>$B5="German Open / Simmern (GER)"</formula>
    </cfRule>
  </conditionalFormatting>
  <conditionalFormatting sqref="I8">
    <cfRule type="expression" dxfId="103" priority="127">
      <formula>$B5="German Open / Simmern (GER)"</formula>
    </cfRule>
  </conditionalFormatting>
  <conditionalFormatting sqref="B5:D5">
    <cfRule type="containsText" dxfId="102" priority="126" operator="containsText" text="a">
      <formula>NOT(ISERROR(SEARCH("a",B5)))</formula>
    </cfRule>
  </conditionalFormatting>
  <conditionalFormatting sqref="G25">
    <cfRule type="containsText" dxfId="101" priority="117" operator="containsText" text="Fem">
      <formula>NOT(ISERROR(SEARCH("Fem",G25)))</formula>
    </cfRule>
    <cfRule type="containsText" dxfId="100" priority="118" operator="containsText" text="Male">
      <formula>NOT(ISERROR(SEARCH("Male",G25)))</formula>
    </cfRule>
    <cfRule type="containsText" dxfId="99" priority="119" operator="containsText" text="Female">
      <formula>NOT(ISERROR(SEARCH("Female",G25)))</formula>
    </cfRule>
    <cfRule type="containsText" dxfId="98" priority="120" operator="containsText" text="Female_Veterans">
      <formula>NOT(ISERROR(SEARCH("Female_Veterans",G25)))</formula>
    </cfRule>
    <cfRule type="containsText" priority="121" operator="containsText" text="Female_Veterans">
      <formula>NOT(ISERROR(SEARCH("Female_Veterans",G25)))</formula>
    </cfRule>
  </conditionalFormatting>
  <conditionalFormatting sqref="G25">
    <cfRule type="containsText" dxfId="97" priority="116" operator="containsText" text="mixed">
      <formula>NOT(ISERROR(SEARCH("mixed",G25)))</formula>
    </cfRule>
  </conditionalFormatting>
  <conditionalFormatting sqref="G41">
    <cfRule type="containsText" dxfId="96" priority="110" operator="containsText" text="Fem">
      <formula>NOT(ISERROR(SEARCH("Fem",G41)))</formula>
    </cfRule>
    <cfRule type="containsText" dxfId="95" priority="111" operator="containsText" text="Male">
      <formula>NOT(ISERROR(SEARCH("Male",G41)))</formula>
    </cfRule>
    <cfRule type="containsText" dxfId="94" priority="112" operator="containsText" text="Female">
      <formula>NOT(ISERROR(SEARCH("Female",G41)))</formula>
    </cfRule>
    <cfRule type="containsText" dxfId="93" priority="113" operator="containsText" text="Female_Veterans">
      <formula>NOT(ISERROR(SEARCH("Female_Veterans",G41)))</formula>
    </cfRule>
    <cfRule type="containsText" priority="114" operator="containsText" text="Female_Veterans">
      <formula>NOT(ISERROR(SEARCH("Female_Veterans",G41)))</formula>
    </cfRule>
  </conditionalFormatting>
  <conditionalFormatting sqref="E42:E43">
    <cfRule type="cellIs" dxfId="92" priority="109" operator="greaterThan">
      <formula>49</formula>
    </cfRule>
  </conditionalFormatting>
  <conditionalFormatting sqref="E42:E43">
    <cfRule type="cellIs" dxfId="91" priority="108" operator="greaterThan">
      <formula>100</formula>
    </cfRule>
  </conditionalFormatting>
  <conditionalFormatting sqref="G42:G43">
    <cfRule type="containsText" dxfId="90" priority="103" operator="containsText" text="Fem">
      <formula>NOT(ISERROR(SEARCH("Fem",G42)))</formula>
    </cfRule>
    <cfRule type="containsText" dxfId="89" priority="104" operator="containsText" text="Male">
      <formula>NOT(ISERROR(SEARCH("Male",G42)))</formula>
    </cfRule>
    <cfRule type="containsText" dxfId="88" priority="105" operator="containsText" text="Female">
      <formula>NOT(ISERROR(SEARCH("Female",G42)))</formula>
    </cfRule>
    <cfRule type="containsText" dxfId="87" priority="106" operator="containsText" text="Female_Veterans">
      <formula>NOT(ISERROR(SEARCH("Female_Veterans",G42)))</formula>
    </cfRule>
    <cfRule type="containsText" priority="107" operator="containsText" text="Female_Veterans">
      <formula>NOT(ISERROR(SEARCH("Female_Veterans",G42)))</formula>
    </cfRule>
  </conditionalFormatting>
  <conditionalFormatting sqref="I43">
    <cfRule type="containsText" dxfId="86" priority="100" operator="containsText" text="Mixed">
      <formula>NOT(ISERROR(SEARCH("Mixed",I43)))</formula>
    </cfRule>
    <cfRule type="containsText" dxfId="85" priority="101" operator="containsText" text="Females">
      <formula>NOT(ISERROR(SEARCH("Females",I43)))</formula>
    </cfRule>
    <cfRule type="containsText" dxfId="84" priority="102" operator="containsText" text="Males">
      <formula>NOT(ISERROR(SEARCH("Males",I43)))</formula>
    </cfRule>
  </conditionalFormatting>
  <conditionalFormatting sqref="Q35:Q40">
    <cfRule type="cellIs" dxfId="83" priority="99" operator="greaterThan">
      <formula>1</formula>
    </cfRule>
  </conditionalFormatting>
  <conditionalFormatting sqref="G28">
    <cfRule type="containsText" dxfId="82" priority="93" operator="containsText" text="Fem">
      <formula>NOT(ISERROR(SEARCH("Fem",G28)))</formula>
    </cfRule>
    <cfRule type="containsText" dxfId="81" priority="94" operator="containsText" text="Male">
      <formula>NOT(ISERROR(SEARCH("Male",G28)))</formula>
    </cfRule>
    <cfRule type="containsText" dxfId="80" priority="95" operator="containsText" text="Female">
      <formula>NOT(ISERROR(SEARCH("Female",G28)))</formula>
    </cfRule>
    <cfRule type="containsText" dxfId="79" priority="96" operator="containsText" text="Female_Veterans">
      <formula>NOT(ISERROR(SEARCH("Female_Veterans",G28)))</formula>
    </cfRule>
    <cfRule type="containsText" priority="97" operator="containsText" text="Female_Veterans">
      <formula>NOT(ISERROR(SEARCH("Female_Veterans",G28)))</formula>
    </cfRule>
  </conditionalFormatting>
  <conditionalFormatting sqref="G28">
    <cfRule type="containsText" dxfId="78" priority="92" operator="containsText" text="mixed">
      <formula>NOT(ISERROR(SEARCH("mixed",G28)))</formula>
    </cfRule>
  </conditionalFormatting>
  <conditionalFormatting sqref="G31">
    <cfRule type="containsText" dxfId="77" priority="85" operator="containsText" text="mixed">
      <formula>NOT(ISERROR(SEARCH("mixed",G31)))</formula>
    </cfRule>
  </conditionalFormatting>
  <conditionalFormatting sqref="G31">
    <cfRule type="containsText" dxfId="76" priority="86" operator="containsText" text="Fem">
      <formula>NOT(ISERROR(SEARCH("Fem",G31)))</formula>
    </cfRule>
    <cfRule type="containsText" dxfId="75" priority="87" operator="containsText" text="Male">
      <formula>NOT(ISERROR(SEARCH("Male",G31)))</formula>
    </cfRule>
    <cfRule type="containsText" dxfId="74" priority="88" operator="containsText" text="Female">
      <formula>NOT(ISERROR(SEARCH("Female",G31)))</formula>
    </cfRule>
    <cfRule type="containsText" dxfId="73" priority="89" operator="containsText" text="Female_Veterans">
      <formula>NOT(ISERROR(SEARCH("Female_Veterans",G31)))</formula>
    </cfRule>
    <cfRule type="containsText" priority="90" operator="containsText" text="Female_Veterans">
      <formula>NOT(ISERROR(SEARCH("Female_Veterans",G31)))</formula>
    </cfRule>
  </conditionalFormatting>
  <conditionalFormatting sqref="I48">
    <cfRule type="containsText" dxfId="72" priority="68" operator="containsText" text="Fem">
      <formula>NOT(ISERROR(SEARCH("Fem",I48)))</formula>
    </cfRule>
    <cfRule type="containsText" dxfId="71" priority="69" operator="containsText" text="Male">
      <formula>NOT(ISERROR(SEARCH("Male",I48)))</formula>
    </cfRule>
    <cfRule type="containsText" dxfId="70" priority="70" operator="containsText" text="Female">
      <formula>NOT(ISERROR(SEARCH("Female",I48)))</formula>
    </cfRule>
    <cfRule type="containsText" dxfId="69" priority="71" operator="containsText" text="Female_Veterans">
      <formula>NOT(ISERROR(SEARCH("Female_Veterans",I48)))</formula>
    </cfRule>
    <cfRule type="containsText" priority="72" operator="containsText" text="Female_Veterans">
      <formula>NOT(ISERROR(SEARCH("Female_Veterans",I48)))</formula>
    </cfRule>
  </conditionalFormatting>
  <conditionalFormatting sqref="I48">
    <cfRule type="containsText" dxfId="68" priority="67" operator="containsText" text="mixed">
      <formula>NOT(ISERROR(SEARCH("mixed",I48)))</formula>
    </cfRule>
  </conditionalFormatting>
  <conditionalFormatting sqref="I45">
    <cfRule type="containsText" dxfId="67" priority="74" operator="containsText" text="Fem">
      <formula>NOT(ISERROR(SEARCH("Fem",I45)))</formula>
    </cfRule>
    <cfRule type="containsText" dxfId="66" priority="75" operator="containsText" text="Male">
      <formula>NOT(ISERROR(SEARCH("Male",I45)))</formula>
    </cfRule>
    <cfRule type="containsText" dxfId="65" priority="76" operator="containsText" text="Female">
      <formula>NOT(ISERROR(SEARCH("Female",I45)))</formula>
    </cfRule>
    <cfRule type="containsText" dxfId="64" priority="77" operator="containsText" text="Female_Veterans">
      <formula>NOT(ISERROR(SEARCH("Female_Veterans",I45)))</formula>
    </cfRule>
    <cfRule type="containsText" priority="78" operator="containsText" text="Female_Veterans">
      <formula>NOT(ISERROR(SEARCH("Female_Veterans",I45)))</formula>
    </cfRule>
  </conditionalFormatting>
  <conditionalFormatting sqref="I45">
    <cfRule type="containsText" dxfId="63" priority="73" operator="containsText" text="mixed">
      <formula>NOT(ISERROR(SEARCH("mixed",I45)))</formula>
    </cfRule>
  </conditionalFormatting>
  <conditionalFormatting sqref="I51">
    <cfRule type="containsText" dxfId="62" priority="61" operator="containsText" text="mixed">
      <formula>NOT(ISERROR(SEARCH("mixed",I51)))</formula>
    </cfRule>
  </conditionalFormatting>
  <conditionalFormatting sqref="I51">
    <cfRule type="containsText" dxfId="61" priority="62" operator="containsText" text="Fem">
      <formula>NOT(ISERROR(SEARCH("Fem",I51)))</formula>
    </cfRule>
    <cfRule type="containsText" dxfId="60" priority="63" operator="containsText" text="Male">
      <formula>NOT(ISERROR(SEARCH("Male",I51)))</formula>
    </cfRule>
    <cfRule type="containsText" dxfId="59" priority="64" operator="containsText" text="Female">
      <formula>NOT(ISERROR(SEARCH("Female",I51)))</formula>
    </cfRule>
    <cfRule type="containsText" dxfId="58" priority="65" operator="containsText" text="Female_Veterans">
      <formula>NOT(ISERROR(SEARCH("Female_Veterans",I51)))</formula>
    </cfRule>
    <cfRule type="containsText" priority="66" operator="containsText" text="Female_Veterans">
      <formula>NOT(ISERROR(SEARCH("Female_Veterans",I51)))</formula>
    </cfRule>
  </conditionalFormatting>
  <conditionalFormatting sqref="J51">
    <cfRule type="containsText" dxfId="57" priority="37" operator="containsText" text="mixed">
      <formula>NOT(ISERROR(SEARCH("mixed",J51)))</formula>
    </cfRule>
  </conditionalFormatting>
  <conditionalFormatting sqref="J48">
    <cfRule type="containsText" dxfId="56" priority="44" operator="containsText" text="Fem">
      <formula>NOT(ISERROR(SEARCH("Fem",J48)))</formula>
    </cfRule>
    <cfRule type="containsText" dxfId="55" priority="45" operator="containsText" text="Male">
      <formula>NOT(ISERROR(SEARCH("Male",J48)))</formula>
    </cfRule>
    <cfRule type="containsText" dxfId="54" priority="46" operator="containsText" text="Female">
      <formula>NOT(ISERROR(SEARCH("Female",J48)))</formula>
    </cfRule>
    <cfRule type="containsText" dxfId="53" priority="47" operator="containsText" text="Female_Veterans">
      <formula>NOT(ISERROR(SEARCH("Female_Veterans",J48)))</formula>
    </cfRule>
    <cfRule type="containsText" priority="48" operator="containsText" text="Female_Veterans">
      <formula>NOT(ISERROR(SEARCH("Female_Veterans",J48)))</formula>
    </cfRule>
  </conditionalFormatting>
  <conditionalFormatting sqref="J48">
    <cfRule type="containsText" dxfId="52" priority="43" operator="containsText" text="mixed">
      <formula>NOT(ISERROR(SEARCH("mixed",J48)))</formula>
    </cfRule>
  </conditionalFormatting>
  <conditionalFormatting sqref="J45">
    <cfRule type="containsText" dxfId="51" priority="50" operator="containsText" text="Fem">
      <formula>NOT(ISERROR(SEARCH("Fem",J45)))</formula>
    </cfRule>
    <cfRule type="containsText" dxfId="50" priority="51" operator="containsText" text="Male">
      <formula>NOT(ISERROR(SEARCH("Male",J45)))</formula>
    </cfRule>
    <cfRule type="containsText" dxfId="49" priority="52" operator="containsText" text="Female">
      <formula>NOT(ISERROR(SEARCH("Female",J45)))</formula>
    </cfRule>
    <cfRule type="containsText" dxfId="48" priority="53" operator="containsText" text="Female_Veterans">
      <formula>NOT(ISERROR(SEARCH("Female_Veterans",J45)))</formula>
    </cfRule>
    <cfRule type="containsText" priority="54" operator="containsText" text="Female_Veterans">
      <formula>NOT(ISERROR(SEARCH("Female_Veterans",J45)))</formula>
    </cfRule>
  </conditionalFormatting>
  <conditionalFormatting sqref="J45">
    <cfRule type="containsText" dxfId="47" priority="49" operator="containsText" text="mixed">
      <formula>NOT(ISERROR(SEARCH("mixed",J45)))</formula>
    </cfRule>
  </conditionalFormatting>
  <conditionalFormatting sqref="J51">
    <cfRule type="containsText" dxfId="46" priority="38" operator="containsText" text="Fem">
      <formula>NOT(ISERROR(SEARCH("Fem",J51)))</formula>
    </cfRule>
    <cfRule type="containsText" dxfId="45" priority="39" operator="containsText" text="Male">
      <formula>NOT(ISERROR(SEARCH("Male",J51)))</formula>
    </cfRule>
    <cfRule type="containsText" dxfId="44" priority="40" operator="containsText" text="Female">
      <formula>NOT(ISERROR(SEARCH("Female",J51)))</formula>
    </cfRule>
    <cfRule type="containsText" dxfId="43" priority="41" operator="containsText" text="Female_Veterans">
      <formula>NOT(ISERROR(SEARCH("Female_Veterans",J51)))</formula>
    </cfRule>
    <cfRule type="containsText" priority="42" operator="containsText" text="Female_Veterans">
      <formula>NOT(ISERROR(SEARCH("Female_Veterans",J51)))</formula>
    </cfRule>
  </conditionalFormatting>
  <conditionalFormatting sqref="I44">
    <cfRule type="containsText" dxfId="42" priority="8" operator="containsText" text="Fem">
      <formula>NOT(ISERROR(SEARCH("Fem",I44)))</formula>
    </cfRule>
    <cfRule type="containsText" dxfId="41" priority="9" operator="containsText" text="Male">
      <formula>NOT(ISERROR(SEARCH("Male",I44)))</formula>
    </cfRule>
    <cfRule type="containsText" dxfId="40" priority="10" operator="containsText" text="Female">
      <formula>NOT(ISERROR(SEARCH("Female",I44)))</formula>
    </cfRule>
    <cfRule type="containsText" dxfId="39" priority="11" operator="containsText" text="Female_Veterans">
      <formula>NOT(ISERROR(SEARCH("Female_Veterans",I44)))</formula>
    </cfRule>
    <cfRule type="containsText" priority="12" operator="containsText" text="Female_Veterans">
      <formula>NOT(ISERROR(SEARCH("Female_Veterans",I44)))</formula>
    </cfRule>
  </conditionalFormatting>
  <conditionalFormatting sqref="I44">
    <cfRule type="containsText" dxfId="38" priority="7" operator="containsText" text="mixed">
      <formula>NOT(ISERROR(SEARCH("mixed",I44)))</formula>
    </cfRule>
  </conditionalFormatting>
  <conditionalFormatting sqref="J44">
    <cfRule type="containsText" dxfId="37" priority="2" operator="containsText" text="Fem">
      <formula>NOT(ISERROR(SEARCH("Fem",J44)))</formula>
    </cfRule>
    <cfRule type="containsText" dxfId="36" priority="3" operator="containsText" text="Male">
      <formula>NOT(ISERROR(SEARCH("Male",J44)))</formula>
    </cfRule>
    <cfRule type="containsText" dxfId="35" priority="4" operator="containsText" text="Female">
      <formula>NOT(ISERROR(SEARCH("Female",J44)))</formula>
    </cfRule>
    <cfRule type="containsText" dxfId="34" priority="5" operator="containsText" text="Female_Veterans">
      <formula>NOT(ISERROR(SEARCH("Female_Veterans",J44)))</formula>
    </cfRule>
    <cfRule type="containsText" priority="6" operator="containsText" text="Female_Veterans">
      <formula>NOT(ISERROR(SEARCH("Female_Veterans",J44)))</formula>
    </cfRule>
  </conditionalFormatting>
  <conditionalFormatting sqref="J44">
    <cfRule type="containsText" dxfId="33" priority="1" operator="containsText" text="mixed">
      <formula>NOT(ISERROR(SEARCH("mixed",J44)))</formula>
    </cfRule>
  </conditionalFormatting>
  <conditionalFormatting sqref="B21:D21">
    <cfRule type="expression" dxfId="32" priority="655">
      <formula>COUNTIFS($B$21:$B$74,$B21,$C$21:$C$74,$C21,$D$21:$D$74,$D21)&gt;1</formula>
    </cfRule>
  </conditionalFormatting>
  <conditionalFormatting sqref="B22:E22 B25:E25 B28:E28 B31:E31">
    <cfRule type="expression" dxfId="31" priority="656">
      <formula>COUNTIFS($B$21:$B$74,$B22,$C$21:$C$74,$C22,$D$21:$D$74,$E22)&gt;1</formula>
    </cfRule>
  </conditionalFormatting>
  <dataValidations count="11">
    <dataValidation allowBlank="1" showInputMessage="1" showErrorMessage="1" promptTitle="Klick the ▼" sqref="B5:D5" xr:uid="{379F5782-441C-4E67-B192-07DDB548E8F2}"/>
    <dataValidation type="list" allowBlank="1" showInputMessage="1" showErrorMessage="1" promptTitle="Wettbewerbsart" prompt="Kind of competition" sqref="H21" xr:uid="{49C79299-FEF0-4521-9AF8-D900A6821BD5}">
      <formula1>INDIRECT(G21)</formula1>
    </dataValidation>
    <dataValidation allowBlank="1" showInputMessage="1" showErrorMessage="1" promptTitle="Age at tournament" prompt="Alter am Event" sqref="E21" xr:uid="{5BB9C901-0258-47F4-91A1-5D383AF9C944}"/>
    <dataValidation type="list" allowBlank="1" showInputMessage="1" showErrorMessage="1" sqref="H20 G20:G21 I20:J21 G42:I43" xr:uid="{256E031D-F4DE-4D15-9571-E4203060D6F5}">
      <formula1>INDIRECT(F20)</formula1>
    </dataValidation>
    <dataValidation type="list" allowBlank="1" showErrorMessage="1" promptTitle="Art des Starts" prompt="Kind of Entry" sqref="L21" xr:uid="{C693F452-8827-4B82-9AE8-A6A4777A8F19}">
      <formula1>INDIRECT(#REF!)</formula1>
    </dataValidation>
    <dataValidation type="list" allowBlank="1" showErrorMessage="1" errorTitle="Keine manuelle Eingabe" error="Just use the Dropdown Options" promptTitle="Altersklasse Age Category" prompt="Kids Juniors Cadets can start in one Category above their own_x000a_Veterans can start in the belower Category_x000a_Masters can start in start in two categories below their own" sqref="F21" xr:uid="{2A6A5067-875D-4EF7-B337-B3A60E2CBBEF}">
      <formula1>INDIRECT(#REF!)</formula1>
    </dataValidation>
    <dataValidation type="list" allowBlank="1" showErrorMessage="1" errorTitle="Keine manuelle Eingabe" error="Just use the Dropdown Options" promptTitle="AGE Category" prompt="For Kids/Juniors/Cadets - its possible tor start in a further Age Vategory" sqref="F20" xr:uid="{F7A4273D-384E-43D8-A9BE-541BC706EE85}">
      <formula1>INDIRECT(#REF!)</formula1>
    </dataValidation>
    <dataValidation type="list" allowBlank="1" showInputMessage="1" showErrorMessage="1" promptTitle="Number of Team " prompt="Empl.:_x000a_Green Dragons 1_x000a_Green Dragons 2_x000a_Black Dragons 1" sqref="C43" xr:uid="{4576EAE1-48CB-44C8-AF1E-5E48149E7662}">
      <formula1>"1,2,3,4,5,6,7,8,9,10"</formula1>
    </dataValidation>
    <dataValidation type="textLength" allowBlank="1" showInputMessage="1" showErrorMessage="1" promptTitle="max.15 letters" prompt="max.15 Buchstaben" sqref="B43" xr:uid="{D885067B-1585-489D-AD8D-2BD77CC2BC72}">
      <formula1>1</formula1>
      <formula2>15</formula2>
    </dataValidation>
    <dataValidation type="textLength" allowBlank="1" showInputMessage="1" showErrorMessage="1" sqref="B42" xr:uid="{24BD6F68-A369-4C74-B1DE-12D4CE334101}">
      <formula1>1</formula1>
      <formula2>15</formula2>
    </dataValidation>
    <dataValidation type="list" allowBlank="1" showInputMessage="1" showErrorMessage="1" sqref="C42" xr:uid="{E634765B-42E3-4D07-9922-B282D3601BF8}">
      <formula1>"1,2,3,4,5,6,7,8,9,10"</formula1>
    </dataValidation>
  </dataValidations>
  <hyperlinks>
    <hyperlink ref="K4" r:id="rId1" xr:uid="{D12E9355-AAE2-4DBB-9697-2A61D12CF8A4}"/>
    <hyperlink ref="O4:P5" location="Registration!A1" display="*Back to Registration *  Klick here" xr:uid="{C31A234C-74F3-410B-9E5C-A99A464C8C21}"/>
    <hyperlink ref="F8" r:id="rId2" xr:uid="{FC79E463-DCA7-4B49-8C60-8627A6198926}"/>
  </hyperlinks>
  <pageMargins left="0.25" right="0.25" top="0.75" bottom="0.75" header="0.3" footer="0.3"/>
  <pageSetup paperSize="9" scale="43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6" name="Option Button 9">
              <controlPr defaultSize="0" autoFill="0" autoLine="0" autoPict="0">
                <anchor moveWithCells="1">
                  <from>
                    <xdr:col>7</xdr:col>
                    <xdr:colOff>1143000</xdr:colOff>
                    <xdr:row>6</xdr:row>
                    <xdr:rowOff>133350</xdr:rowOff>
                  </from>
                  <to>
                    <xdr:col>8</xdr:col>
                    <xdr:colOff>895350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7" name="Option Button 10">
              <controlPr defaultSize="0" autoFill="0" autoLine="0" autoPict="0">
                <anchor moveWithCells="1">
                  <from>
                    <xdr:col>8</xdr:col>
                    <xdr:colOff>704850</xdr:colOff>
                    <xdr:row>6</xdr:row>
                    <xdr:rowOff>133350</xdr:rowOff>
                  </from>
                  <to>
                    <xdr:col>9</xdr:col>
                    <xdr:colOff>171450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A59F58-447F-4E4C-A4E7-F559A69D11C9}">
          <x14:formula1>
            <xm:f>Daten!$M$15</xm:f>
          </x14:formula1>
          <xm:sqref>M10</xm:sqref>
        </x14:dataValidation>
        <x14:dataValidation type="list" allowBlank="1" showErrorMessage="1" errorTitle="Keine manuelle Eingabe" error="Just use the Dropdown Options" promptTitle="AGE Category" prompt="For Kids/Juniors/Cadets - its possible tor start in a further Age Vategory" xr:uid="{942761CB-080D-45B9-B417-C59E72F5871B}">
          <x14:formula1>
            <xm:f>Daten!$L$48:$M$48</xm:f>
          </x14:formula1>
          <xm:sqref>F42:F43</xm:sqref>
        </x14:dataValidation>
        <x14:dataValidation type="list" allowBlank="1" showInputMessage="1" xr:uid="{2C8BF2C4-DCB1-481E-BE59-959E02A2B54D}">
          <x14:formula1>
            <xm:f>'Category Code'!$E$3:$E$67</xm:f>
          </x14:formula1>
          <xm:sqref>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Tabelle2"/>
  <dimension ref="A1:BR199"/>
  <sheetViews>
    <sheetView topLeftCell="BR1" zoomScale="12" zoomScaleNormal="12" workbookViewId="0">
      <selection activeCell="BQ1" sqref="A1:BQ1048576"/>
    </sheetView>
  </sheetViews>
  <sheetFormatPr baseColWidth="10" defaultColWidth="18.7109375" defaultRowHeight="15" x14ac:dyDescent="0.25"/>
  <cols>
    <col min="1" max="1" width="94.85546875" style="277" hidden="1" customWidth="1"/>
    <col min="2" max="2" width="255.7109375" style="277" hidden="1" customWidth="1"/>
    <col min="3" max="3" width="15.140625" style="277" hidden="1" customWidth="1"/>
    <col min="4" max="4" width="9" style="277" hidden="1" customWidth="1"/>
    <col min="5" max="5" width="12.5703125" style="277" hidden="1" customWidth="1"/>
    <col min="6" max="6" width="9" style="277" hidden="1" customWidth="1"/>
    <col min="7" max="7" width="5.140625" style="277" hidden="1" customWidth="1"/>
    <col min="8" max="8" width="27" style="277" hidden="1" customWidth="1"/>
    <col min="9" max="9" width="33" style="277" hidden="1" customWidth="1"/>
    <col min="10" max="10" width="29" style="277" hidden="1" customWidth="1"/>
    <col min="11" max="11" width="30.5703125" style="277" hidden="1" customWidth="1"/>
    <col min="12" max="12" width="36.5703125" style="277" hidden="1" customWidth="1"/>
    <col min="13" max="13" width="33" style="277" hidden="1" customWidth="1"/>
    <col min="14" max="14" width="28" style="277" hidden="1" customWidth="1"/>
    <col min="15" max="15" width="34" style="277" hidden="1" customWidth="1"/>
    <col min="16" max="16" width="30.5703125" style="277" hidden="1" customWidth="1"/>
    <col min="17" max="17" width="31.85546875" style="277" hidden="1" customWidth="1"/>
    <col min="18" max="18" width="30.5703125" style="277" hidden="1" customWidth="1"/>
    <col min="19" max="19" width="32.28515625" style="277" hidden="1" customWidth="1"/>
    <col min="20" max="20" width="32.5703125" style="277" hidden="1" customWidth="1"/>
    <col min="21" max="21" width="44.85546875" style="277" hidden="1" customWidth="1"/>
    <col min="22" max="22" width="32" style="277" hidden="1" customWidth="1"/>
    <col min="23" max="23" width="18.7109375" style="277" hidden="1" customWidth="1"/>
    <col min="24" max="24" width="18.28515625" style="277" hidden="1" customWidth="1"/>
    <col min="25" max="25" width="14" style="277" hidden="1" customWidth="1"/>
    <col min="26" max="26" width="13" style="277" hidden="1" customWidth="1"/>
    <col min="27" max="27" width="20.42578125" style="277" hidden="1" customWidth="1"/>
    <col min="28" max="28" width="0.140625" style="277" hidden="1" customWidth="1"/>
    <col min="29" max="29" width="28.7109375" style="277" hidden="1" customWidth="1"/>
    <col min="30" max="30" width="30.85546875" style="277" hidden="1" customWidth="1"/>
    <col min="31" max="31" width="41.28515625" style="277" hidden="1" customWidth="1"/>
    <col min="32" max="32" width="32" style="277" hidden="1" customWidth="1"/>
    <col min="33" max="34" width="28" style="277" hidden="1" customWidth="1"/>
    <col min="35" max="35" width="28.28515625" style="277" hidden="1" customWidth="1"/>
    <col min="36" max="37" width="28" style="277" hidden="1" customWidth="1"/>
    <col min="38" max="38" width="0.140625" style="277" hidden="1" customWidth="1"/>
    <col min="39" max="39" width="33.7109375" style="277" hidden="1" customWidth="1"/>
    <col min="40" max="40" width="37.7109375" style="277" hidden="1" customWidth="1"/>
    <col min="41" max="41" width="35.140625" style="277" hidden="1" customWidth="1"/>
    <col min="42" max="42" width="39" style="277" hidden="1" customWidth="1"/>
    <col min="43" max="44" width="41.28515625" style="277" hidden="1" customWidth="1"/>
    <col min="45" max="45" width="31.85546875" style="277" hidden="1" customWidth="1"/>
    <col min="46" max="46" width="31.28515625" style="277" hidden="1" customWidth="1"/>
    <col min="47" max="47" width="32.7109375" style="277" hidden="1" customWidth="1"/>
    <col min="48" max="48" width="35.5703125" style="277" hidden="1" customWidth="1"/>
    <col min="49" max="49" width="29.140625" style="277" hidden="1" customWidth="1"/>
    <col min="50" max="50" width="41.85546875" style="277" hidden="1" customWidth="1"/>
    <col min="51" max="51" width="28.7109375" style="277" hidden="1" customWidth="1"/>
    <col min="52" max="57" width="0.140625" style="277" hidden="1" customWidth="1"/>
    <col min="58" max="59" width="2.7109375" style="277" hidden="1" customWidth="1"/>
    <col min="60" max="68" width="0.140625" style="277" hidden="1" customWidth="1"/>
    <col min="69" max="69" width="18.7109375" style="277" hidden="1" customWidth="1"/>
    <col min="70" max="73" width="18.7109375" style="277" customWidth="1"/>
    <col min="74" max="16384" width="18.7109375" style="277"/>
  </cols>
  <sheetData>
    <row r="1" spans="1:59" x14ac:dyDescent="0.25">
      <c r="A1" s="320" t="s">
        <v>2913</v>
      </c>
      <c r="B1" s="277">
        <v>5</v>
      </c>
      <c r="AF1" s="277" t="s">
        <v>99</v>
      </c>
      <c r="AG1" s="277" t="s">
        <v>116</v>
      </c>
      <c r="AH1" s="277" t="s">
        <v>121</v>
      </c>
      <c r="AI1" s="277" t="s">
        <v>127</v>
      </c>
      <c r="AJ1" s="277" t="s">
        <v>133</v>
      </c>
      <c r="AK1" s="277" t="s">
        <v>137</v>
      </c>
      <c r="AM1" s="278" t="s">
        <v>140</v>
      </c>
      <c r="AN1" s="278" t="s">
        <v>141</v>
      </c>
      <c r="AO1" s="278" t="s">
        <v>142</v>
      </c>
      <c r="AP1" s="278" t="s">
        <v>260</v>
      </c>
      <c r="AQ1" s="278" t="s">
        <v>261</v>
      </c>
      <c r="AS1" s="277" t="s">
        <v>458</v>
      </c>
      <c r="AT1" s="277" t="s">
        <v>263</v>
      </c>
      <c r="AY1" s="277" t="s">
        <v>264</v>
      </c>
      <c r="BF1" s="277">
        <v>1</v>
      </c>
      <c r="BG1" s="277">
        <v>1</v>
      </c>
    </row>
    <row r="2" spans="1:59" x14ac:dyDescent="0.25">
      <c r="A2" s="277" t="s">
        <v>2628</v>
      </c>
      <c r="B2" s="277" t="s">
        <v>2629</v>
      </c>
      <c r="H2" s="277" t="s">
        <v>66</v>
      </c>
      <c r="I2" s="277" t="s">
        <v>65</v>
      </c>
      <c r="J2" s="277" t="s">
        <v>64</v>
      </c>
      <c r="K2" s="277" t="s">
        <v>63</v>
      </c>
      <c r="L2" s="277" t="s">
        <v>62</v>
      </c>
      <c r="M2" s="277" t="s">
        <v>61</v>
      </c>
      <c r="N2" s="277" t="s">
        <v>60</v>
      </c>
      <c r="O2" s="277" t="s">
        <v>59</v>
      </c>
      <c r="P2" s="277" t="s">
        <v>58</v>
      </c>
      <c r="Q2" s="277" t="s">
        <v>57</v>
      </c>
      <c r="R2" s="277" t="s">
        <v>56</v>
      </c>
      <c r="S2" s="277" t="s">
        <v>7</v>
      </c>
      <c r="Y2" s="277" t="s">
        <v>360</v>
      </c>
      <c r="Z2" s="279"/>
      <c r="AA2" s="277" t="s">
        <v>55</v>
      </c>
      <c r="AC2" s="277" t="s">
        <v>110</v>
      </c>
      <c r="AD2" s="277" t="s">
        <v>109</v>
      </c>
      <c r="AF2" s="277" t="s">
        <v>140</v>
      </c>
      <c r="AG2" s="277" t="s">
        <v>140</v>
      </c>
      <c r="AH2" s="277" t="s">
        <v>140</v>
      </c>
      <c r="AI2" s="277" t="s">
        <v>140</v>
      </c>
      <c r="AJ2" s="277" t="s">
        <v>140</v>
      </c>
      <c r="AK2" s="277" t="s">
        <v>140</v>
      </c>
      <c r="AM2" s="277" t="s">
        <v>458</v>
      </c>
      <c r="AN2" s="277" t="s">
        <v>458</v>
      </c>
      <c r="AO2" s="277" t="s">
        <v>400</v>
      </c>
      <c r="AP2" s="277" t="s">
        <v>400</v>
      </c>
      <c r="AQ2" s="277" t="s">
        <v>400</v>
      </c>
      <c r="AS2" s="277" t="s">
        <v>263</v>
      </c>
      <c r="AT2" s="277" t="s">
        <v>255</v>
      </c>
      <c r="AY2" s="277" t="s">
        <v>265</v>
      </c>
    </row>
    <row r="3" spans="1:59" x14ac:dyDescent="0.25">
      <c r="A3" s="277" t="s">
        <v>2441</v>
      </c>
      <c r="B3" s="280">
        <v>44927</v>
      </c>
      <c r="D3" s="277" t="s">
        <v>2359</v>
      </c>
      <c r="E3" s="277" t="s">
        <v>2360</v>
      </c>
      <c r="F3" s="277" t="s">
        <v>2361</v>
      </c>
      <c r="G3" s="277" t="s">
        <v>2362</v>
      </c>
      <c r="H3" s="277" t="s">
        <v>356</v>
      </c>
      <c r="I3" s="277" t="s">
        <v>356</v>
      </c>
      <c r="J3" s="277" t="s">
        <v>356</v>
      </c>
      <c r="K3" s="277" t="s">
        <v>356</v>
      </c>
      <c r="L3" s="277" t="s">
        <v>356</v>
      </c>
      <c r="M3" s="277" t="s">
        <v>295</v>
      </c>
      <c r="N3" s="277" t="s">
        <v>295</v>
      </c>
      <c r="O3" s="277" t="s">
        <v>295</v>
      </c>
      <c r="P3" s="277" t="s">
        <v>294</v>
      </c>
      <c r="Q3" s="277" t="s">
        <v>294</v>
      </c>
      <c r="R3" s="277" t="s">
        <v>294</v>
      </c>
      <c r="S3" s="277" t="s">
        <v>294</v>
      </c>
      <c r="Z3" s="273"/>
      <c r="AA3" s="277" t="s">
        <v>110</v>
      </c>
      <c r="AC3" s="277" t="s">
        <v>96</v>
      </c>
      <c r="AD3" s="277" t="s">
        <v>98</v>
      </c>
      <c r="AF3" s="277" t="s">
        <v>141</v>
      </c>
      <c r="AG3" s="277" t="s">
        <v>141</v>
      </c>
      <c r="AH3" s="277" t="s">
        <v>141</v>
      </c>
      <c r="AI3" s="277" t="s">
        <v>141</v>
      </c>
      <c r="AJ3" s="277" t="s">
        <v>141</v>
      </c>
      <c r="AK3" s="277" t="s">
        <v>141</v>
      </c>
      <c r="AM3" s="277" t="s">
        <v>263</v>
      </c>
      <c r="AN3" s="277" t="s">
        <v>263</v>
      </c>
      <c r="AO3" s="277" t="s">
        <v>255</v>
      </c>
      <c r="AP3" s="277" t="s">
        <v>255</v>
      </c>
      <c r="AQ3" s="277" t="s">
        <v>255</v>
      </c>
      <c r="AS3" s="277" t="s">
        <v>400</v>
      </c>
      <c r="AY3" s="277" t="s">
        <v>266</v>
      </c>
    </row>
    <row r="4" spans="1:59" x14ac:dyDescent="0.25">
      <c r="A4" s="277" t="s">
        <v>2350</v>
      </c>
      <c r="B4" s="280">
        <v>45024</v>
      </c>
      <c r="C4" s="277" t="s">
        <v>69</v>
      </c>
      <c r="D4" s="277">
        <v>60</v>
      </c>
      <c r="E4" s="277">
        <v>61</v>
      </c>
      <c r="F4" s="277">
        <v>62</v>
      </c>
      <c r="G4" s="277">
        <v>63</v>
      </c>
      <c r="N4" s="277" t="s">
        <v>55</v>
      </c>
      <c r="O4" s="277" t="s">
        <v>55</v>
      </c>
      <c r="P4" s="277" t="s">
        <v>55</v>
      </c>
      <c r="Q4" s="277" t="s">
        <v>55</v>
      </c>
      <c r="R4" s="277" t="s">
        <v>55</v>
      </c>
      <c r="S4" s="277" t="s">
        <v>55</v>
      </c>
      <c r="AA4" s="277" t="s">
        <v>109</v>
      </c>
      <c r="AC4" s="277" t="s">
        <v>97</v>
      </c>
      <c r="AD4" s="277" t="s">
        <v>99</v>
      </c>
      <c r="AF4" s="277" t="s">
        <v>142</v>
      </c>
      <c r="AG4" s="277" t="s">
        <v>142</v>
      </c>
      <c r="AH4" s="277" t="s">
        <v>142</v>
      </c>
      <c r="AI4" s="277" t="s">
        <v>142</v>
      </c>
      <c r="AJ4" s="277" t="s">
        <v>142</v>
      </c>
      <c r="AK4" s="277" t="s">
        <v>142</v>
      </c>
      <c r="AS4" s="277" t="s">
        <v>255</v>
      </c>
      <c r="AY4" s="277" t="s">
        <v>267</v>
      </c>
    </row>
    <row r="5" spans="1:59" x14ac:dyDescent="0.25">
      <c r="A5" s="277" t="s">
        <v>2351</v>
      </c>
      <c r="B5" s="280">
        <v>45052</v>
      </c>
      <c r="C5" s="277" t="s">
        <v>392</v>
      </c>
      <c r="D5" s="277">
        <v>35</v>
      </c>
      <c r="E5" s="277">
        <v>36</v>
      </c>
      <c r="F5" s="277">
        <v>37</v>
      </c>
      <c r="G5" s="277">
        <v>38</v>
      </c>
      <c r="N5" s="277" t="s">
        <v>50</v>
      </c>
      <c r="O5" s="277" t="s">
        <v>50</v>
      </c>
      <c r="P5" s="277" t="s">
        <v>50</v>
      </c>
      <c r="Q5" s="277" t="s">
        <v>50</v>
      </c>
      <c r="R5" s="277" t="s">
        <v>50</v>
      </c>
      <c r="S5" s="277" t="s">
        <v>50</v>
      </c>
      <c r="AF5" s="277" t="s">
        <v>260</v>
      </c>
      <c r="AG5" s="277" t="s">
        <v>260</v>
      </c>
      <c r="AH5" s="277" t="s">
        <v>260</v>
      </c>
      <c r="AI5" s="277" t="s">
        <v>260</v>
      </c>
      <c r="AJ5" s="277" t="s">
        <v>260</v>
      </c>
      <c r="AK5" s="277" t="s">
        <v>260</v>
      </c>
      <c r="AS5" s="277" t="s">
        <v>256</v>
      </c>
      <c r="AY5" s="277" t="s">
        <v>268</v>
      </c>
    </row>
    <row r="6" spans="1:59" x14ac:dyDescent="0.25">
      <c r="A6" s="277" t="s">
        <v>3086</v>
      </c>
      <c r="B6" s="280">
        <v>45094</v>
      </c>
      <c r="C6" s="277" t="s">
        <v>393</v>
      </c>
      <c r="D6" s="277">
        <v>20</v>
      </c>
      <c r="E6" s="277">
        <v>21</v>
      </c>
      <c r="F6" s="277">
        <v>22</v>
      </c>
      <c r="G6" s="277">
        <v>23</v>
      </c>
      <c r="AA6" s="277" t="s">
        <v>50</v>
      </c>
      <c r="AF6" s="277" t="s">
        <v>262</v>
      </c>
      <c r="AG6" s="277" t="s">
        <v>262</v>
      </c>
      <c r="AH6" s="277" t="s">
        <v>262</v>
      </c>
      <c r="AI6" s="277" t="s">
        <v>262</v>
      </c>
      <c r="AJ6" s="277" t="s">
        <v>262</v>
      </c>
      <c r="AK6" s="277" t="s">
        <v>262</v>
      </c>
      <c r="AY6" s="277" t="s">
        <v>269</v>
      </c>
    </row>
    <row r="7" spans="1:59" x14ac:dyDescent="0.25">
      <c r="A7" s="277" t="s">
        <v>2354</v>
      </c>
      <c r="B7" s="280">
        <v>45101</v>
      </c>
      <c r="C7" s="277" t="s">
        <v>394</v>
      </c>
      <c r="D7" s="277">
        <v>15</v>
      </c>
      <c r="E7" s="277">
        <v>16</v>
      </c>
      <c r="F7" s="277">
        <v>17</v>
      </c>
      <c r="G7" s="277">
        <v>18</v>
      </c>
      <c r="AA7" s="277" t="s">
        <v>108</v>
      </c>
      <c r="AF7" s="277" t="s">
        <v>144</v>
      </c>
      <c r="AG7" s="277" t="s">
        <v>144</v>
      </c>
      <c r="AH7" s="277" t="s">
        <v>144</v>
      </c>
      <c r="AI7" s="277" t="s">
        <v>144</v>
      </c>
      <c r="AJ7" s="277" t="s">
        <v>144</v>
      </c>
      <c r="AK7" s="277" t="s">
        <v>144</v>
      </c>
      <c r="AM7" s="278" t="s">
        <v>144</v>
      </c>
      <c r="AN7" s="278" t="s">
        <v>145</v>
      </c>
      <c r="AO7" s="278" t="s">
        <v>143</v>
      </c>
      <c r="AP7" s="278" t="s">
        <v>351</v>
      </c>
      <c r="AQ7" s="281" t="s">
        <v>146</v>
      </c>
      <c r="AY7" s="277" t="s">
        <v>271</v>
      </c>
    </row>
    <row r="8" spans="1:59" x14ac:dyDescent="0.25">
      <c r="A8" s="277" t="s">
        <v>2588</v>
      </c>
      <c r="B8" s="280">
        <v>45191</v>
      </c>
      <c r="C8" s="277" t="s">
        <v>291</v>
      </c>
      <c r="D8" s="277" t="s">
        <v>69</v>
      </c>
      <c r="Y8" s="277" t="s">
        <v>361</v>
      </c>
      <c r="AA8" s="277" t="s">
        <v>107</v>
      </c>
      <c r="AF8" s="277" t="s">
        <v>145</v>
      </c>
      <c r="AG8" s="277" t="s">
        <v>145</v>
      </c>
      <c r="AH8" s="277" t="s">
        <v>145</v>
      </c>
      <c r="AI8" s="277" t="s">
        <v>145</v>
      </c>
      <c r="AJ8" s="277" t="s">
        <v>145</v>
      </c>
      <c r="AK8" s="277" t="s">
        <v>145</v>
      </c>
      <c r="AM8" s="277" t="s">
        <v>256</v>
      </c>
      <c r="AN8" s="277" t="s">
        <v>256</v>
      </c>
      <c r="AO8" s="277" t="s">
        <v>256</v>
      </c>
      <c r="AP8" s="277" t="s">
        <v>256</v>
      </c>
      <c r="AQ8" s="277" t="s">
        <v>256</v>
      </c>
      <c r="AY8" s="277" t="s">
        <v>272</v>
      </c>
    </row>
    <row r="9" spans="1:59" x14ac:dyDescent="0.25">
      <c r="A9" s="277" t="s">
        <v>2356</v>
      </c>
      <c r="B9" s="280">
        <v>45241</v>
      </c>
      <c r="C9" s="277" t="s">
        <v>318</v>
      </c>
      <c r="D9" s="277" t="s">
        <v>69</v>
      </c>
      <c r="AC9" s="277" t="s">
        <v>108</v>
      </c>
      <c r="AD9" s="277" t="s">
        <v>107</v>
      </c>
      <c r="AF9" s="277" t="s">
        <v>143</v>
      </c>
      <c r="AG9" s="277" t="s">
        <v>143</v>
      </c>
      <c r="AH9" s="277" t="s">
        <v>143</v>
      </c>
      <c r="AI9" s="277" t="s">
        <v>143</v>
      </c>
      <c r="AJ9" s="277" t="s">
        <v>143</v>
      </c>
      <c r="AK9" s="277" t="s">
        <v>143</v>
      </c>
      <c r="AY9" s="277" t="s">
        <v>273</v>
      </c>
    </row>
    <row r="10" spans="1:59" x14ac:dyDescent="0.25">
      <c r="H10" s="277" t="s">
        <v>54</v>
      </c>
      <c r="I10" s="277" t="s">
        <v>53</v>
      </c>
      <c r="K10" s="277" t="s">
        <v>8</v>
      </c>
      <c r="L10" s="277" t="s">
        <v>52</v>
      </c>
      <c r="N10" s="277" t="s">
        <v>51</v>
      </c>
      <c r="AA10" s="277" t="s">
        <v>94</v>
      </c>
      <c r="AC10" s="277" t="s">
        <v>115</v>
      </c>
      <c r="AD10" s="277" t="s">
        <v>113</v>
      </c>
      <c r="AF10" s="277" t="s">
        <v>351</v>
      </c>
      <c r="AG10" s="277" t="s">
        <v>351</v>
      </c>
      <c r="AH10" s="277" t="s">
        <v>351</v>
      </c>
      <c r="AI10" s="277" t="s">
        <v>351</v>
      </c>
      <c r="AJ10" s="277" t="s">
        <v>351</v>
      </c>
      <c r="AK10" s="277" t="s">
        <v>351</v>
      </c>
      <c r="AY10" s="277" t="s">
        <v>274</v>
      </c>
    </row>
    <row r="11" spans="1:59" x14ac:dyDescent="0.25">
      <c r="H11" s="277" t="s">
        <v>50</v>
      </c>
      <c r="I11" s="277" t="s">
        <v>50</v>
      </c>
      <c r="K11" s="277" t="s">
        <v>94</v>
      </c>
      <c r="L11" s="277" t="s">
        <v>94</v>
      </c>
      <c r="N11" s="277" t="s">
        <v>94</v>
      </c>
      <c r="AA11" s="277" t="s">
        <v>106</v>
      </c>
      <c r="AC11" s="277" t="s">
        <v>114</v>
      </c>
      <c r="AD11" s="277" t="s">
        <v>116</v>
      </c>
      <c r="AF11" s="277" t="s">
        <v>352</v>
      </c>
      <c r="AG11" s="277" t="s">
        <v>352</v>
      </c>
      <c r="AH11" s="277" t="s">
        <v>352</v>
      </c>
      <c r="AI11" s="277" t="s">
        <v>352</v>
      </c>
      <c r="AJ11" s="277" t="s">
        <v>352</v>
      </c>
      <c r="AK11" s="277" t="s">
        <v>352</v>
      </c>
      <c r="AY11" s="277" t="s">
        <v>277</v>
      </c>
    </row>
    <row r="12" spans="1:59" x14ac:dyDescent="0.25">
      <c r="A12" s="277" t="s">
        <v>2587</v>
      </c>
      <c r="B12" s="280">
        <v>44981</v>
      </c>
      <c r="H12" s="277" t="s">
        <v>94</v>
      </c>
      <c r="I12" s="277" t="s">
        <v>94</v>
      </c>
      <c r="K12" s="277" t="s">
        <v>33</v>
      </c>
      <c r="L12" s="277" t="s">
        <v>33</v>
      </c>
      <c r="N12" s="277" t="s">
        <v>33</v>
      </c>
      <c r="AA12" s="277" t="s">
        <v>105</v>
      </c>
      <c r="AF12" s="277" t="s">
        <v>146</v>
      </c>
      <c r="AG12" s="277" t="s">
        <v>146</v>
      </c>
      <c r="AH12" s="277" t="s">
        <v>146</v>
      </c>
      <c r="AI12" s="277" t="s">
        <v>146</v>
      </c>
      <c r="AJ12" s="277" t="s">
        <v>146</v>
      </c>
      <c r="AK12" s="277" t="s">
        <v>146</v>
      </c>
      <c r="AM12" s="273" t="s">
        <v>451</v>
      </c>
      <c r="AN12" s="273" t="s">
        <v>452</v>
      </c>
      <c r="AO12" s="273" t="s">
        <v>450</v>
      </c>
      <c r="AP12" s="273" t="s">
        <v>449</v>
      </c>
      <c r="AQ12" s="277" t="s">
        <v>352</v>
      </c>
      <c r="AY12" s="277" t="s">
        <v>278</v>
      </c>
    </row>
    <row r="13" spans="1:59" x14ac:dyDescent="0.25">
      <c r="A13" s="277" t="s">
        <v>2352</v>
      </c>
      <c r="B13" s="282" t="s">
        <v>2442</v>
      </c>
      <c r="AG13" s="277" t="s">
        <v>449</v>
      </c>
      <c r="AH13" s="277" t="s">
        <v>449</v>
      </c>
      <c r="AI13" s="277" t="s">
        <v>450</v>
      </c>
      <c r="AJ13" s="277" t="s">
        <v>450</v>
      </c>
      <c r="AK13" s="277" t="s">
        <v>450</v>
      </c>
      <c r="AM13" s="277" t="s">
        <v>256</v>
      </c>
      <c r="AN13" s="277" t="s">
        <v>256</v>
      </c>
      <c r="AO13" s="277" t="s">
        <v>256</v>
      </c>
      <c r="AP13" s="277" t="s">
        <v>256</v>
      </c>
      <c r="AQ13" s="277" t="s">
        <v>256</v>
      </c>
      <c r="AY13" s="277" t="s">
        <v>280</v>
      </c>
    </row>
    <row r="14" spans="1:59" x14ac:dyDescent="0.25">
      <c r="A14" s="277" t="s">
        <v>2357</v>
      </c>
      <c r="Y14" s="277" t="s">
        <v>362</v>
      </c>
      <c r="AA14" s="277" t="s">
        <v>33</v>
      </c>
      <c r="AY14" s="277" t="s">
        <v>281</v>
      </c>
    </row>
    <row r="15" spans="1:59" x14ac:dyDescent="0.25">
      <c r="A15" s="283" t="s">
        <v>2582</v>
      </c>
      <c r="H15" s="277" t="s">
        <v>49</v>
      </c>
      <c r="I15" s="277" t="s">
        <v>48</v>
      </c>
      <c r="J15" s="277" t="s">
        <v>47</v>
      </c>
      <c r="K15" s="277" t="s">
        <v>46</v>
      </c>
      <c r="L15" s="277" t="s">
        <v>5</v>
      </c>
      <c r="M15" s="277" t="s">
        <v>45</v>
      </c>
      <c r="N15" s="277" t="s">
        <v>44</v>
      </c>
      <c r="O15" s="277" t="s">
        <v>43</v>
      </c>
      <c r="P15" s="277" t="s">
        <v>42</v>
      </c>
      <c r="Q15" s="277" t="s">
        <v>41</v>
      </c>
      <c r="R15" s="277" t="s">
        <v>40</v>
      </c>
      <c r="S15" s="277" t="s">
        <v>39</v>
      </c>
      <c r="T15" s="277" t="s">
        <v>38</v>
      </c>
      <c r="U15" s="277" t="s">
        <v>37</v>
      </c>
      <c r="V15" s="277" t="s">
        <v>36</v>
      </c>
      <c r="W15" s="277" t="s">
        <v>35</v>
      </c>
      <c r="X15" s="277" t="s">
        <v>34</v>
      </c>
      <c r="AA15" s="277" t="s">
        <v>92</v>
      </c>
      <c r="AY15" s="277" t="s">
        <v>270</v>
      </c>
    </row>
    <row r="16" spans="1:59" x14ac:dyDescent="0.25">
      <c r="A16" s="283" t="s">
        <v>2585</v>
      </c>
      <c r="D16" s="277" t="e">
        <f t="array" ref="D16">VLOOKUP(A16&amp;B16,CHOOSE({1,2},Daten!$A$21:$A$52&amp;Daten!$B$21:$B$52,Daten!$D$21:$D$52),2,FALSE)</f>
        <v>#N/A</v>
      </c>
      <c r="E16" s="277" t="e">
        <f t="array" ref="E16">VLOOKUP(A16&amp;B16,CHOOSE({1,2},Daten!$A$21:$A$52&amp;Daten!$B$21:$B$52,Daten!$D$21:$D$52),2,FALSE)</f>
        <v>#N/A</v>
      </c>
      <c r="H16" s="277" t="s">
        <v>33</v>
      </c>
      <c r="I16" s="277" t="s">
        <v>33</v>
      </c>
      <c r="J16" s="277" t="s">
        <v>33</v>
      </c>
      <c r="K16" s="277" t="s">
        <v>33</v>
      </c>
      <c r="L16" s="277" t="s">
        <v>33</v>
      </c>
      <c r="M16" s="277" t="s">
        <v>33</v>
      </c>
      <c r="N16" s="277" t="s">
        <v>33</v>
      </c>
      <c r="O16" s="277" t="s">
        <v>33</v>
      </c>
      <c r="P16" s="277" t="s">
        <v>33</v>
      </c>
      <c r="Q16" s="277" t="s">
        <v>33</v>
      </c>
      <c r="R16" s="277" t="s">
        <v>33</v>
      </c>
      <c r="S16" s="277" t="s">
        <v>33</v>
      </c>
      <c r="T16" s="277" t="s">
        <v>33</v>
      </c>
      <c r="U16" s="277" t="s">
        <v>33</v>
      </c>
      <c r="V16" s="277" t="s">
        <v>33</v>
      </c>
      <c r="W16" s="277" t="s">
        <v>33</v>
      </c>
      <c r="X16" s="277" t="s">
        <v>33</v>
      </c>
      <c r="AA16" s="277" t="s">
        <v>103</v>
      </c>
      <c r="AC16" s="277" t="s">
        <v>106</v>
      </c>
      <c r="AD16" s="277" t="s">
        <v>105</v>
      </c>
      <c r="AF16" s="306" t="s">
        <v>97</v>
      </c>
      <c r="AG16" s="277" t="s">
        <v>114</v>
      </c>
      <c r="AH16" s="277" t="s">
        <v>118</v>
      </c>
      <c r="AI16" s="277" t="s">
        <v>124</v>
      </c>
      <c r="AJ16" s="277" t="s">
        <v>130</v>
      </c>
      <c r="AK16" s="277" t="s">
        <v>136</v>
      </c>
      <c r="AY16" s="277" t="s">
        <v>275</v>
      </c>
    </row>
    <row r="17" spans="1:51" x14ac:dyDescent="0.25">
      <c r="A17" s="283" t="s">
        <v>2583</v>
      </c>
      <c r="AC17" s="277" t="s">
        <v>117</v>
      </c>
      <c r="AD17" s="277" t="s">
        <v>120</v>
      </c>
      <c r="AF17" s="277" t="s">
        <v>140</v>
      </c>
      <c r="AG17" s="277" t="s">
        <v>140</v>
      </c>
      <c r="AH17" s="277" t="s">
        <v>140</v>
      </c>
      <c r="AI17" s="277" t="s">
        <v>140</v>
      </c>
      <c r="AJ17" s="277" t="s">
        <v>140</v>
      </c>
      <c r="AK17" s="277" t="s">
        <v>140</v>
      </c>
      <c r="AM17" s="307" t="s">
        <v>148</v>
      </c>
      <c r="AN17" s="308" t="s">
        <v>149</v>
      </c>
      <c r="AO17" s="305" t="s">
        <v>150</v>
      </c>
      <c r="AP17" s="305" t="s">
        <v>151</v>
      </c>
      <c r="AR17" s="273" t="s">
        <v>436</v>
      </c>
      <c r="AS17" s="305" t="s">
        <v>177</v>
      </c>
      <c r="AT17" s="305" t="s">
        <v>178</v>
      </c>
      <c r="AU17" s="305" t="s">
        <v>179</v>
      </c>
      <c r="AV17" s="305" t="s">
        <v>180</v>
      </c>
      <c r="AW17" s="306"/>
      <c r="AX17" s="273"/>
      <c r="AY17" s="277" t="s">
        <v>276</v>
      </c>
    </row>
    <row r="18" spans="1:51" x14ac:dyDescent="0.25">
      <c r="A18" s="283" t="s">
        <v>2584</v>
      </c>
      <c r="AA18" s="277" t="s">
        <v>10</v>
      </c>
      <c r="AC18" s="277" t="s">
        <v>118</v>
      </c>
      <c r="AD18" s="277" t="s">
        <v>121</v>
      </c>
      <c r="AF18" s="277" t="s">
        <v>141</v>
      </c>
      <c r="AG18" s="277" t="s">
        <v>141</v>
      </c>
      <c r="AH18" s="277" t="s">
        <v>141</v>
      </c>
      <c r="AI18" s="277" t="s">
        <v>141</v>
      </c>
      <c r="AJ18" s="277" t="s">
        <v>141</v>
      </c>
      <c r="AK18" s="277" t="s">
        <v>141</v>
      </c>
      <c r="AM18" s="282" t="s">
        <v>264</v>
      </c>
      <c r="AN18" s="282" t="s">
        <v>264</v>
      </c>
      <c r="AO18" s="282" t="s">
        <v>264</v>
      </c>
      <c r="AP18" s="282" t="s">
        <v>264</v>
      </c>
      <c r="AR18" s="285" t="s">
        <v>256</v>
      </c>
      <c r="AS18" s="282" t="s">
        <v>264</v>
      </c>
      <c r="AT18" s="282" t="s">
        <v>264</v>
      </c>
      <c r="AU18" s="282" t="s">
        <v>264</v>
      </c>
      <c r="AV18" s="282" t="s">
        <v>264</v>
      </c>
      <c r="AY18" s="277" t="s">
        <v>279</v>
      </c>
    </row>
    <row r="19" spans="1:51" x14ac:dyDescent="0.25">
      <c r="H19" s="333" t="s">
        <v>32</v>
      </c>
      <c r="I19" s="333" t="s">
        <v>9</v>
      </c>
      <c r="J19" s="333" t="s">
        <v>31</v>
      </c>
      <c r="K19" s="333" t="s">
        <v>30</v>
      </c>
      <c r="L19" s="333" t="s">
        <v>29</v>
      </c>
      <c r="M19" s="333" t="s">
        <v>28</v>
      </c>
      <c r="N19" s="333" t="s">
        <v>27</v>
      </c>
      <c r="O19" s="333" t="s">
        <v>2</v>
      </c>
      <c r="P19" s="333" t="s">
        <v>3</v>
      </c>
      <c r="Q19" s="333" t="s">
        <v>26</v>
      </c>
      <c r="AA19" s="277" t="s">
        <v>104</v>
      </c>
      <c r="AC19" s="277" t="s">
        <v>119</v>
      </c>
      <c r="AD19" s="277" t="s">
        <v>122</v>
      </c>
      <c r="AF19" s="277" t="s">
        <v>142</v>
      </c>
      <c r="AG19" s="277" t="s">
        <v>142</v>
      </c>
      <c r="AH19" s="277" t="s">
        <v>142</v>
      </c>
      <c r="AI19" s="277" t="s">
        <v>142</v>
      </c>
      <c r="AJ19" s="277" t="s">
        <v>142</v>
      </c>
      <c r="AK19" s="277" t="s">
        <v>142</v>
      </c>
      <c r="AM19" s="282" t="s">
        <v>265</v>
      </c>
      <c r="AN19" s="282" t="s">
        <v>265</v>
      </c>
      <c r="AO19" s="282" t="s">
        <v>265</v>
      </c>
      <c r="AP19" s="282" t="s">
        <v>265</v>
      </c>
      <c r="AR19" s="285"/>
      <c r="AS19" s="282" t="s">
        <v>265</v>
      </c>
      <c r="AT19" s="282" t="s">
        <v>265</v>
      </c>
      <c r="AU19" s="282" t="s">
        <v>265</v>
      </c>
      <c r="AV19" s="282" t="s">
        <v>265</v>
      </c>
      <c r="AY19" s="277" t="s">
        <v>282</v>
      </c>
    </row>
    <row r="20" spans="1:51" x14ac:dyDescent="0.25">
      <c r="H20" s="277" t="s">
        <v>10</v>
      </c>
      <c r="I20" s="277" t="s">
        <v>10</v>
      </c>
      <c r="J20" s="277" t="s">
        <v>10</v>
      </c>
      <c r="K20" s="277" t="s">
        <v>10</v>
      </c>
      <c r="L20" s="277" t="s">
        <v>10</v>
      </c>
      <c r="M20" s="277" t="s">
        <v>10</v>
      </c>
      <c r="N20" s="277" t="s">
        <v>10</v>
      </c>
      <c r="O20" s="277" t="s">
        <v>10</v>
      </c>
      <c r="P20" s="277" t="s">
        <v>10</v>
      </c>
      <c r="Q20" s="277" t="s">
        <v>10</v>
      </c>
      <c r="AA20" s="277" t="s">
        <v>102</v>
      </c>
      <c r="AC20" s="277" t="s">
        <v>373</v>
      </c>
      <c r="AD20" s="277" t="s">
        <v>372</v>
      </c>
      <c r="AF20" s="277" t="s">
        <v>260</v>
      </c>
      <c r="AG20" s="277" t="s">
        <v>260</v>
      </c>
      <c r="AH20" s="277" t="s">
        <v>260</v>
      </c>
      <c r="AI20" s="277" t="s">
        <v>260</v>
      </c>
      <c r="AJ20" s="277" t="s">
        <v>260</v>
      </c>
      <c r="AK20" s="277" t="s">
        <v>260</v>
      </c>
      <c r="AM20" s="282" t="s">
        <v>266</v>
      </c>
      <c r="AN20" s="282" t="s">
        <v>266</v>
      </c>
      <c r="AO20" s="282" t="s">
        <v>266</v>
      </c>
      <c r="AP20" s="282" t="s">
        <v>266</v>
      </c>
      <c r="AR20" s="285" t="s">
        <v>437</v>
      </c>
      <c r="AS20" s="282" t="s">
        <v>266</v>
      </c>
      <c r="AT20" s="282" t="s">
        <v>266</v>
      </c>
      <c r="AU20" s="282" t="s">
        <v>266</v>
      </c>
      <c r="AV20" s="282" t="s">
        <v>266</v>
      </c>
      <c r="AY20" s="277" t="s">
        <v>300</v>
      </c>
    </row>
    <row r="21" spans="1:51" x14ac:dyDescent="0.25">
      <c r="A21" s="244" t="str">
        <f>$A$12</f>
        <v>Weiz Open / Weiz (AUT)</v>
      </c>
      <c r="B21" s="244" t="s">
        <v>69</v>
      </c>
      <c r="D21" s="244">
        <v>60</v>
      </c>
      <c r="E21" s="277" t="s">
        <v>2363</v>
      </c>
      <c r="H21" s="277" t="s">
        <v>33</v>
      </c>
      <c r="I21" s="277" t="s">
        <v>33</v>
      </c>
      <c r="J21" s="277" t="s">
        <v>33</v>
      </c>
      <c r="K21" s="277" t="s">
        <v>33</v>
      </c>
      <c r="L21" s="277" t="s">
        <v>33</v>
      </c>
      <c r="M21" s="277" t="s">
        <v>33</v>
      </c>
      <c r="N21" s="277" t="s">
        <v>33</v>
      </c>
      <c r="O21" s="277" t="s">
        <v>33</v>
      </c>
      <c r="P21" s="277" t="s">
        <v>33</v>
      </c>
      <c r="Q21" s="277" t="s">
        <v>33</v>
      </c>
      <c r="AF21" s="277" t="s">
        <v>262</v>
      </c>
      <c r="AG21" s="277" t="s">
        <v>262</v>
      </c>
      <c r="AH21" s="277" t="s">
        <v>262</v>
      </c>
      <c r="AI21" s="277" t="s">
        <v>262</v>
      </c>
      <c r="AJ21" s="277" t="s">
        <v>262</v>
      </c>
      <c r="AK21" s="277" t="s">
        <v>262</v>
      </c>
      <c r="AM21" s="282" t="s">
        <v>267</v>
      </c>
      <c r="AN21" s="282" t="s">
        <v>267</v>
      </c>
      <c r="AO21" s="282" t="s">
        <v>267</v>
      </c>
      <c r="AP21" s="282" t="s">
        <v>267</v>
      </c>
      <c r="AR21" s="285" t="s">
        <v>256</v>
      </c>
      <c r="AS21" s="282" t="s">
        <v>267</v>
      </c>
      <c r="AT21" s="282" t="s">
        <v>267</v>
      </c>
      <c r="AU21" s="282" t="s">
        <v>267</v>
      </c>
      <c r="AV21" s="282" t="s">
        <v>267</v>
      </c>
      <c r="AY21" s="277" t="s">
        <v>304</v>
      </c>
    </row>
    <row r="22" spans="1:51" x14ac:dyDescent="0.25">
      <c r="A22" s="244" t="str">
        <f>$A$12</f>
        <v>Weiz Open / Weiz (AUT)</v>
      </c>
      <c r="B22" s="245" t="s">
        <v>392</v>
      </c>
      <c r="D22" s="245">
        <v>30</v>
      </c>
      <c r="E22" s="277" t="s">
        <v>2364</v>
      </c>
      <c r="AA22" s="277" t="s">
        <v>95</v>
      </c>
      <c r="AF22" s="277" t="s">
        <v>144</v>
      </c>
      <c r="AG22" s="277" t="s">
        <v>144</v>
      </c>
      <c r="AH22" s="277" t="s">
        <v>144</v>
      </c>
      <c r="AI22" s="277" t="s">
        <v>144</v>
      </c>
      <c r="AJ22" s="277" t="s">
        <v>144</v>
      </c>
      <c r="AK22" s="277" t="s">
        <v>144</v>
      </c>
      <c r="AM22" s="282" t="s">
        <v>268</v>
      </c>
      <c r="AN22" s="282" t="s">
        <v>268</v>
      </c>
      <c r="AO22" s="282" t="s">
        <v>268</v>
      </c>
      <c r="AP22" s="282" t="s">
        <v>268</v>
      </c>
      <c r="AR22" s="285"/>
      <c r="AS22" s="282" t="s">
        <v>268</v>
      </c>
      <c r="AT22" s="282" t="s">
        <v>268</v>
      </c>
      <c r="AU22" s="282" t="s">
        <v>268</v>
      </c>
      <c r="AV22" s="282" t="s">
        <v>268</v>
      </c>
      <c r="AY22" s="277" t="s">
        <v>301</v>
      </c>
    </row>
    <row r="23" spans="1:51" x14ac:dyDescent="0.25">
      <c r="A23" s="244" t="str">
        <f>$A$12</f>
        <v>Weiz Open / Weiz (AUT)</v>
      </c>
      <c r="B23" s="244" t="s">
        <v>393</v>
      </c>
      <c r="D23" s="244">
        <v>20</v>
      </c>
      <c r="E23" s="277" t="s">
        <v>2365</v>
      </c>
      <c r="AA23" s="277" t="s">
        <v>101</v>
      </c>
      <c r="AF23" s="277" t="s">
        <v>145</v>
      </c>
      <c r="AG23" s="277" t="s">
        <v>145</v>
      </c>
      <c r="AH23" s="277" t="s">
        <v>145</v>
      </c>
      <c r="AI23" s="277" t="s">
        <v>145</v>
      </c>
      <c r="AJ23" s="277" t="s">
        <v>145</v>
      </c>
      <c r="AK23" s="277" t="s">
        <v>145</v>
      </c>
      <c r="AM23" s="282" t="s">
        <v>269</v>
      </c>
      <c r="AN23" s="282" t="s">
        <v>269</v>
      </c>
      <c r="AO23" s="282" t="s">
        <v>269</v>
      </c>
      <c r="AP23" s="282" t="s">
        <v>269</v>
      </c>
      <c r="AR23" s="285"/>
      <c r="AS23" s="282" t="s">
        <v>269</v>
      </c>
      <c r="AT23" s="282" t="s">
        <v>269</v>
      </c>
      <c r="AU23" s="282" t="s">
        <v>269</v>
      </c>
      <c r="AV23" s="282" t="s">
        <v>269</v>
      </c>
      <c r="AY23" s="277" t="s">
        <v>305</v>
      </c>
    </row>
    <row r="24" spans="1:51" x14ac:dyDescent="0.25">
      <c r="A24" s="244" t="str">
        <f>$A$12</f>
        <v>Weiz Open / Weiz (AUT)</v>
      </c>
      <c r="B24" s="245" t="s">
        <v>394</v>
      </c>
      <c r="D24" s="245">
        <v>15</v>
      </c>
      <c r="E24" s="277" t="s">
        <v>2366</v>
      </c>
      <c r="H24" s="277" t="s">
        <v>6</v>
      </c>
      <c r="I24" s="277" t="s">
        <v>25</v>
      </c>
      <c r="J24" s="277" t="s">
        <v>24</v>
      </c>
      <c r="K24" s="277" t="s">
        <v>23</v>
      </c>
      <c r="L24" s="277" t="s">
        <v>22</v>
      </c>
      <c r="M24" s="277" t="s">
        <v>21</v>
      </c>
      <c r="N24" s="277" t="s">
        <v>20</v>
      </c>
      <c r="O24" s="277" t="s">
        <v>19</v>
      </c>
      <c r="P24" s="277" t="s">
        <v>18</v>
      </c>
      <c r="Q24" s="277" t="s">
        <v>17</v>
      </c>
      <c r="R24" s="277" t="s">
        <v>16</v>
      </c>
      <c r="S24" s="277" t="s">
        <v>15</v>
      </c>
      <c r="T24" s="277" t="s">
        <v>14</v>
      </c>
      <c r="U24" s="277" t="s">
        <v>13</v>
      </c>
      <c r="V24" s="277" t="s">
        <v>12</v>
      </c>
      <c r="W24" s="277" t="s">
        <v>11</v>
      </c>
      <c r="X24" s="277" t="s">
        <v>74</v>
      </c>
      <c r="AA24" s="277" t="s">
        <v>100</v>
      </c>
      <c r="AF24" s="277" t="s">
        <v>143</v>
      </c>
      <c r="AG24" s="277" t="s">
        <v>143</v>
      </c>
      <c r="AH24" s="277" t="s">
        <v>143</v>
      </c>
      <c r="AI24" s="277" t="s">
        <v>143</v>
      </c>
      <c r="AJ24" s="277" t="s">
        <v>143</v>
      </c>
      <c r="AK24" s="277" t="s">
        <v>143</v>
      </c>
      <c r="AM24" s="282" t="s">
        <v>270</v>
      </c>
      <c r="AN24" s="282" t="s">
        <v>270</v>
      </c>
      <c r="AO24" s="282" t="s">
        <v>270</v>
      </c>
      <c r="AP24" s="282" t="s">
        <v>270</v>
      </c>
      <c r="AR24" s="286"/>
      <c r="AS24" s="282" t="s">
        <v>270</v>
      </c>
      <c r="AT24" s="282" t="s">
        <v>270</v>
      </c>
      <c r="AU24" s="282" t="s">
        <v>270</v>
      </c>
      <c r="AV24" s="282" t="s">
        <v>270</v>
      </c>
      <c r="AY24" s="277" t="s">
        <v>302</v>
      </c>
    </row>
    <row r="25" spans="1:51" x14ac:dyDescent="0.25">
      <c r="A25" s="244" t="str">
        <f>$A$13</f>
        <v>German Martial Arts Games / Teublitz (GER)</v>
      </c>
      <c r="B25" s="244" t="s">
        <v>69</v>
      </c>
      <c r="D25" s="244">
        <v>60</v>
      </c>
      <c r="E25" s="277" t="s">
        <v>2363</v>
      </c>
      <c r="H25" s="277" t="s">
        <v>95</v>
      </c>
      <c r="I25" s="277" t="s">
        <v>95</v>
      </c>
      <c r="J25" s="277" t="s">
        <v>95</v>
      </c>
      <c r="K25" s="277" t="s">
        <v>95</v>
      </c>
      <c r="L25" s="277" t="s">
        <v>95</v>
      </c>
      <c r="M25" s="277" t="s">
        <v>95</v>
      </c>
      <c r="N25" s="277" t="s">
        <v>95</v>
      </c>
      <c r="O25" s="277" t="s">
        <v>95</v>
      </c>
      <c r="P25" s="277" t="s">
        <v>95</v>
      </c>
      <c r="Q25" s="277" t="s">
        <v>95</v>
      </c>
      <c r="R25" s="277" t="s">
        <v>95</v>
      </c>
      <c r="S25" s="277" t="s">
        <v>95</v>
      </c>
      <c r="T25" s="277" t="s">
        <v>95</v>
      </c>
      <c r="U25" s="277" t="s">
        <v>95</v>
      </c>
      <c r="V25" s="277" t="s">
        <v>95</v>
      </c>
      <c r="W25" s="277" t="s">
        <v>95</v>
      </c>
      <c r="X25" s="277" t="s">
        <v>95</v>
      </c>
      <c r="AF25" s="277" t="s">
        <v>351</v>
      </c>
      <c r="AG25" s="277" t="s">
        <v>351</v>
      </c>
      <c r="AH25" s="277" t="s">
        <v>351</v>
      </c>
      <c r="AI25" s="277" t="s">
        <v>351</v>
      </c>
      <c r="AJ25" s="277" t="s">
        <v>351</v>
      </c>
      <c r="AK25" s="277" t="s">
        <v>351</v>
      </c>
      <c r="AY25" s="277" t="s">
        <v>306</v>
      </c>
    </row>
    <row r="26" spans="1:51" x14ac:dyDescent="0.25">
      <c r="A26" s="245" t="str">
        <f>$A$13</f>
        <v>German Martial Arts Games / Teublitz (GER)</v>
      </c>
      <c r="B26" s="245" t="s">
        <v>392</v>
      </c>
      <c r="D26" s="245">
        <v>30</v>
      </c>
      <c r="E26" s="277" t="s">
        <v>2364</v>
      </c>
      <c r="H26" s="277" t="s">
        <v>10</v>
      </c>
      <c r="I26" s="277" t="s">
        <v>10</v>
      </c>
      <c r="J26" s="277" t="s">
        <v>10</v>
      </c>
      <c r="K26" s="277" t="s">
        <v>10</v>
      </c>
      <c r="L26" s="277" t="s">
        <v>10</v>
      </c>
      <c r="M26" s="277" t="s">
        <v>10</v>
      </c>
      <c r="N26" s="277" t="s">
        <v>10</v>
      </c>
      <c r="O26" s="277" t="s">
        <v>10</v>
      </c>
      <c r="P26" s="277" t="s">
        <v>10</v>
      </c>
      <c r="Q26" s="277" t="s">
        <v>10</v>
      </c>
      <c r="R26" s="277" t="s">
        <v>10</v>
      </c>
      <c r="S26" s="277" t="s">
        <v>10</v>
      </c>
      <c r="T26" s="277" t="s">
        <v>10</v>
      </c>
      <c r="U26" s="277" t="s">
        <v>10</v>
      </c>
      <c r="V26" s="277" t="s">
        <v>10</v>
      </c>
      <c r="W26" s="277" t="s">
        <v>10</v>
      </c>
      <c r="X26" s="277" t="s">
        <v>10</v>
      </c>
      <c r="AC26" s="277" t="s">
        <v>92</v>
      </c>
      <c r="AD26" s="277" t="s">
        <v>103</v>
      </c>
      <c r="AF26" s="277" t="s">
        <v>352</v>
      </c>
      <c r="AG26" s="277" t="s">
        <v>352</v>
      </c>
      <c r="AH26" s="277" t="s">
        <v>352</v>
      </c>
      <c r="AI26" s="277" t="s">
        <v>352</v>
      </c>
      <c r="AJ26" s="277" t="s">
        <v>352</v>
      </c>
      <c r="AK26" s="277" t="s">
        <v>352</v>
      </c>
      <c r="AY26" s="277" t="s">
        <v>308</v>
      </c>
    </row>
    <row r="27" spans="1:51" x14ac:dyDescent="0.25">
      <c r="A27" s="244" t="str">
        <f>$A$13</f>
        <v>German Martial Arts Games / Teublitz (GER)</v>
      </c>
      <c r="B27" s="244" t="s">
        <v>393</v>
      </c>
      <c r="D27" s="244">
        <v>20</v>
      </c>
      <c r="E27" s="277" t="s">
        <v>2365</v>
      </c>
      <c r="H27" s="277" t="s">
        <v>33</v>
      </c>
      <c r="I27" s="277" t="s">
        <v>33</v>
      </c>
      <c r="J27" s="277" t="s">
        <v>33</v>
      </c>
      <c r="K27" s="277" t="s">
        <v>33</v>
      </c>
      <c r="L27" s="277" t="s">
        <v>33</v>
      </c>
      <c r="M27" s="277" t="s">
        <v>33</v>
      </c>
      <c r="N27" s="277" t="s">
        <v>33</v>
      </c>
      <c r="O27" s="277" t="s">
        <v>33</v>
      </c>
      <c r="P27" s="277" t="s">
        <v>33</v>
      </c>
      <c r="Q27" s="277" t="s">
        <v>33</v>
      </c>
      <c r="R27" s="277" t="s">
        <v>33</v>
      </c>
      <c r="S27" s="277" t="s">
        <v>33</v>
      </c>
      <c r="T27" s="277" t="s">
        <v>33</v>
      </c>
      <c r="U27" s="277" t="s">
        <v>33</v>
      </c>
      <c r="V27" s="277" t="s">
        <v>33</v>
      </c>
      <c r="W27" s="277" t="s">
        <v>33</v>
      </c>
      <c r="X27" s="277" t="s">
        <v>33</v>
      </c>
      <c r="AA27" s="277" t="s">
        <v>356</v>
      </c>
      <c r="AC27" s="277" t="s">
        <v>123</v>
      </c>
      <c r="AD27" s="277" t="s">
        <v>126</v>
      </c>
      <c r="AF27" s="277" t="s">
        <v>146</v>
      </c>
      <c r="AG27" s="277" t="s">
        <v>146</v>
      </c>
      <c r="AH27" s="277" t="s">
        <v>146</v>
      </c>
      <c r="AI27" s="277" t="s">
        <v>146</v>
      </c>
      <c r="AJ27" s="277" t="s">
        <v>146</v>
      </c>
      <c r="AK27" s="277" t="s">
        <v>146</v>
      </c>
      <c r="AY27" s="277" t="s">
        <v>303</v>
      </c>
    </row>
    <row r="28" spans="1:51" x14ac:dyDescent="0.25">
      <c r="A28" s="245" t="str">
        <f>$A$13</f>
        <v>German Martial Arts Games / Teublitz (GER)</v>
      </c>
      <c r="B28" s="245" t="s">
        <v>394</v>
      </c>
      <c r="D28" s="245">
        <v>15</v>
      </c>
      <c r="E28" s="277" t="s">
        <v>2366</v>
      </c>
      <c r="AA28" s="277" t="s">
        <v>357</v>
      </c>
      <c r="AC28" s="277" t="s">
        <v>124</v>
      </c>
      <c r="AD28" s="277" t="s">
        <v>127</v>
      </c>
      <c r="AG28" s="277" t="s">
        <v>451</v>
      </c>
      <c r="AH28" s="277" t="s">
        <v>451</v>
      </c>
      <c r="AI28" s="277" t="s">
        <v>452</v>
      </c>
      <c r="AJ28" s="277" t="s">
        <v>452</v>
      </c>
      <c r="AK28" s="277" t="s">
        <v>452</v>
      </c>
      <c r="AM28" s="309" t="s">
        <v>152</v>
      </c>
      <c r="AN28" s="309" t="s">
        <v>153</v>
      </c>
      <c r="AO28" s="309" t="s">
        <v>154</v>
      </c>
      <c r="AP28" s="309" t="s">
        <v>155</v>
      </c>
      <c r="AQ28" s="309" t="s">
        <v>156</v>
      </c>
      <c r="AR28" s="287" t="s">
        <v>438</v>
      </c>
      <c r="AS28" s="309" t="s">
        <v>181</v>
      </c>
      <c r="AT28" s="309" t="s">
        <v>182</v>
      </c>
      <c r="AU28" s="309" t="s">
        <v>183</v>
      </c>
      <c r="AV28" s="309" t="s">
        <v>184</v>
      </c>
      <c r="AW28" s="309" t="s">
        <v>185</v>
      </c>
      <c r="AX28" s="287" t="s">
        <v>453</v>
      </c>
      <c r="AY28" s="277" t="s">
        <v>307</v>
      </c>
    </row>
    <row r="29" spans="1:51" x14ac:dyDescent="0.25">
      <c r="A29" s="244" t="str">
        <f>$A$4</f>
        <v>Austrian State Championships / Wels (AUT)</v>
      </c>
      <c r="B29" s="244" t="s">
        <v>69</v>
      </c>
      <c r="D29" s="244">
        <v>60</v>
      </c>
      <c r="E29" s="277" t="s">
        <v>2363</v>
      </c>
      <c r="AC29" s="277" t="s">
        <v>125</v>
      </c>
      <c r="AD29" s="277" t="s">
        <v>128</v>
      </c>
      <c r="AM29" s="282" t="s">
        <v>267</v>
      </c>
      <c r="AN29" s="282" t="s">
        <v>267</v>
      </c>
      <c r="AO29" s="282" t="s">
        <v>267</v>
      </c>
      <c r="AP29" s="282" t="s">
        <v>267</v>
      </c>
      <c r="AQ29" s="282" t="s">
        <v>267</v>
      </c>
      <c r="AR29" s="282" t="s">
        <v>400</v>
      </c>
      <c r="AS29" s="282" t="s">
        <v>267</v>
      </c>
      <c r="AT29" s="282" t="s">
        <v>267</v>
      </c>
      <c r="AU29" s="282" t="s">
        <v>267</v>
      </c>
      <c r="AV29" s="282" t="s">
        <v>267</v>
      </c>
      <c r="AW29" s="282" t="s">
        <v>267</v>
      </c>
      <c r="AX29" s="282" t="s">
        <v>400</v>
      </c>
      <c r="AY29" s="277" t="s">
        <v>309</v>
      </c>
    </row>
    <row r="30" spans="1:51" x14ac:dyDescent="0.25">
      <c r="A30" s="245" t="str">
        <f>$A$4</f>
        <v>Austrian State Championships / Wels (AUT)</v>
      </c>
      <c r="B30" s="245" t="s">
        <v>392</v>
      </c>
      <c r="D30" s="245">
        <v>30</v>
      </c>
      <c r="E30" s="277" t="s">
        <v>2364</v>
      </c>
      <c r="H30" s="277" t="s">
        <v>75</v>
      </c>
      <c r="I30" s="277" t="s">
        <v>76</v>
      </c>
      <c r="J30" s="277" t="s">
        <v>77</v>
      </c>
      <c r="K30" s="279" t="s">
        <v>78</v>
      </c>
      <c r="L30" s="279" t="s">
        <v>79</v>
      </c>
      <c r="M30" s="279" t="s">
        <v>80</v>
      </c>
      <c r="N30" s="279" t="s">
        <v>81</v>
      </c>
      <c r="O30" s="279" t="s">
        <v>82</v>
      </c>
      <c r="P30" s="279" t="s">
        <v>83</v>
      </c>
      <c r="AA30" s="277" t="s">
        <v>295</v>
      </c>
      <c r="AC30" s="277" t="s">
        <v>373</v>
      </c>
      <c r="AD30" s="277" t="s">
        <v>372</v>
      </c>
      <c r="AM30" s="282" t="s">
        <v>268</v>
      </c>
      <c r="AN30" s="282" t="s">
        <v>268</v>
      </c>
      <c r="AO30" s="282" t="s">
        <v>268</v>
      </c>
      <c r="AP30" s="282" t="s">
        <v>268</v>
      </c>
      <c r="AQ30" s="282" t="s">
        <v>268</v>
      </c>
      <c r="AR30" s="282" t="s">
        <v>255</v>
      </c>
      <c r="AS30" s="282" t="s">
        <v>268</v>
      </c>
      <c r="AT30" s="282" t="s">
        <v>268</v>
      </c>
      <c r="AU30" s="282" t="s">
        <v>268</v>
      </c>
      <c r="AV30" s="282" t="s">
        <v>268</v>
      </c>
      <c r="AW30" s="282" t="s">
        <v>268</v>
      </c>
      <c r="AX30" s="282" t="s">
        <v>255</v>
      </c>
    </row>
    <row r="31" spans="1:51" x14ac:dyDescent="0.25">
      <c r="A31" s="244" t="str">
        <f>$A$4</f>
        <v>Austrian State Championships / Wels (AUT)</v>
      </c>
      <c r="B31" s="244" t="s">
        <v>393</v>
      </c>
      <c r="D31" s="244">
        <v>20</v>
      </c>
      <c r="E31" s="277" t="s">
        <v>2365</v>
      </c>
      <c r="H31" s="277" t="s">
        <v>95</v>
      </c>
      <c r="I31" s="277" t="s">
        <v>95</v>
      </c>
      <c r="J31" s="277" t="s">
        <v>95</v>
      </c>
      <c r="K31" s="277" t="s">
        <v>95</v>
      </c>
      <c r="L31" s="277" t="s">
        <v>95</v>
      </c>
      <c r="M31" s="277" t="s">
        <v>95</v>
      </c>
      <c r="N31" s="277" t="s">
        <v>95</v>
      </c>
      <c r="O31" s="277" t="s">
        <v>95</v>
      </c>
      <c r="P31" s="277" t="s">
        <v>95</v>
      </c>
      <c r="R31" s="288"/>
      <c r="AA31" s="277" t="s">
        <v>358</v>
      </c>
      <c r="AM31" s="282" t="s">
        <v>269</v>
      </c>
      <c r="AN31" s="282" t="s">
        <v>269</v>
      </c>
      <c r="AO31" s="282" t="s">
        <v>269</v>
      </c>
      <c r="AP31" s="282" t="s">
        <v>269</v>
      </c>
      <c r="AQ31" s="282" t="s">
        <v>269</v>
      </c>
      <c r="AR31" s="282"/>
      <c r="AS31" s="282" t="s">
        <v>269</v>
      </c>
      <c r="AT31" s="282" t="s">
        <v>269</v>
      </c>
      <c r="AU31" s="282" t="s">
        <v>269</v>
      </c>
      <c r="AV31" s="282" t="s">
        <v>269</v>
      </c>
      <c r="AW31" s="282" t="s">
        <v>269</v>
      </c>
      <c r="AX31" s="282"/>
    </row>
    <row r="32" spans="1:51" x14ac:dyDescent="0.25">
      <c r="A32" s="245" t="str">
        <f>$A$4</f>
        <v>Austrian State Championships / Wels (AUT)</v>
      </c>
      <c r="B32" s="245" t="s">
        <v>394</v>
      </c>
      <c r="D32" s="245">
        <v>15</v>
      </c>
      <c r="E32" s="277" t="s">
        <v>2366</v>
      </c>
      <c r="H32" s="277" t="s">
        <v>10</v>
      </c>
      <c r="I32" s="277" t="s">
        <v>10</v>
      </c>
      <c r="J32" s="277" t="s">
        <v>10</v>
      </c>
      <c r="K32" s="277" t="s">
        <v>10</v>
      </c>
      <c r="L32" s="277" t="s">
        <v>10</v>
      </c>
      <c r="M32" s="277" t="s">
        <v>10</v>
      </c>
      <c r="N32" s="277" t="s">
        <v>10</v>
      </c>
      <c r="O32" s="277" t="s">
        <v>10</v>
      </c>
      <c r="P32" s="277" t="s">
        <v>10</v>
      </c>
      <c r="AM32" s="282" t="s">
        <v>271</v>
      </c>
      <c r="AN32" s="282" t="s">
        <v>271</v>
      </c>
      <c r="AO32" s="282" t="s">
        <v>271</v>
      </c>
      <c r="AP32" s="282" t="s">
        <v>271</v>
      </c>
      <c r="AQ32" s="282" t="s">
        <v>271</v>
      </c>
      <c r="AR32" s="282" t="s">
        <v>439</v>
      </c>
      <c r="AS32" s="282" t="s">
        <v>271</v>
      </c>
      <c r="AT32" s="282" t="s">
        <v>271</v>
      </c>
      <c r="AU32" s="282" t="s">
        <v>271</v>
      </c>
      <c r="AV32" s="282" t="s">
        <v>271</v>
      </c>
      <c r="AW32" s="282" t="s">
        <v>271</v>
      </c>
      <c r="AX32" s="282" t="s">
        <v>440</v>
      </c>
    </row>
    <row r="33" spans="1:50" x14ac:dyDescent="0.25">
      <c r="A33" s="244" t="str">
        <f>$A$5</f>
        <v>European Games / San Marino  (SMR)</v>
      </c>
      <c r="B33" s="244" t="s">
        <v>69</v>
      </c>
      <c r="D33" s="244">
        <v>60</v>
      </c>
      <c r="E33" s="277" t="s">
        <v>2363</v>
      </c>
      <c r="H33" s="277" t="s">
        <v>33</v>
      </c>
      <c r="I33" s="277" t="s">
        <v>33</v>
      </c>
      <c r="J33" s="277" t="s">
        <v>33</v>
      </c>
      <c r="K33" s="277" t="s">
        <v>33</v>
      </c>
      <c r="L33" s="277" t="s">
        <v>33</v>
      </c>
      <c r="M33" s="277" t="s">
        <v>33</v>
      </c>
      <c r="N33" s="277" t="s">
        <v>33</v>
      </c>
      <c r="O33" s="277" t="s">
        <v>33</v>
      </c>
      <c r="P33" s="277" t="s">
        <v>33</v>
      </c>
      <c r="AA33" s="277" t="s">
        <v>294</v>
      </c>
      <c r="AF33" s="306" t="s">
        <v>98</v>
      </c>
      <c r="AG33" s="306" t="s">
        <v>113</v>
      </c>
      <c r="AH33" s="306" t="s">
        <v>120</v>
      </c>
      <c r="AI33" s="306" t="s">
        <v>126</v>
      </c>
      <c r="AJ33" s="306" t="s">
        <v>132</v>
      </c>
      <c r="AK33" s="306" t="s">
        <v>138</v>
      </c>
      <c r="AM33" s="282" t="s">
        <v>272</v>
      </c>
      <c r="AN33" s="282" t="s">
        <v>272</v>
      </c>
      <c r="AO33" s="282" t="s">
        <v>272</v>
      </c>
      <c r="AP33" s="282" t="s">
        <v>272</v>
      </c>
      <c r="AQ33" s="282" t="s">
        <v>272</v>
      </c>
      <c r="AR33" s="282" t="s">
        <v>400</v>
      </c>
      <c r="AS33" s="282" t="s">
        <v>272</v>
      </c>
      <c r="AT33" s="282" t="s">
        <v>272</v>
      </c>
      <c r="AU33" s="282" t="s">
        <v>272</v>
      </c>
      <c r="AV33" s="282" t="s">
        <v>272</v>
      </c>
      <c r="AW33" s="282" t="s">
        <v>272</v>
      </c>
      <c r="AX33" s="282" t="s">
        <v>400</v>
      </c>
    </row>
    <row r="34" spans="1:50" x14ac:dyDescent="0.25">
      <c r="A34" s="245" t="str">
        <f>$A$5</f>
        <v>European Games / San Marino  (SMR)</v>
      </c>
      <c r="B34" s="245" t="s">
        <v>392</v>
      </c>
      <c r="D34" s="245">
        <v>30</v>
      </c>
      <c r="E34" s="277" t="s">
        <v>2364</v>
      </c>
      <c r="AA34" s="277" t="s">
        <v>359</v>
      </c>
      <c r="AF34" s="277" t="s">
        <v>148</v>
      </c>
      <c r="AG34" s="277" t="s">
        <v>152</v>
      </c>
      <c r="AH34" s="277" t="s">
        <v>157</v>
      </c>
      <c r="AI34" s="277" t="s">
        <v>162</v>
      </c>
      <c r="AJ34" s="277" t="s">
        <v>167</v>
      </c>
      <c r="AK34" s="277" t="s">
        <v>172</v>
      </c>
      <c r="AM34" s="282" t="s">
        <v>273</v>
      </c>
      <c r="AN34" s="282" t="s">
        <v>273</v>
      </c>
      <c r="AO34" s="282" t="s">
        <v>273</v>
      </c>
      <c r="AP34" s="282" t="s">
        <v>273</v>
      </c>
      <c r="AQ34" s="282" t="s">
        <v>273</v>
      </c>
      <c r="AR34" s="282" t="s">
        <v>255</v>
      </c>
      <c r="AS34" s="282" t="s">
        <v>273</v>
      </c>
      <c r="AT34" s="282" t="s">
        <v>273</v>
      </c>
      <c r="AU34" s="282" t="s">
        <v>273</v>
      </c>
      <c r="AV34" s="282" t="s">
        <v>273</v>
      </c>
      <c r="AW34" s="282" t="s">
        <v>273</v>
      </c>
      <c r="AX34" s="282" t="s">
        <v>255</v>
      </c>
    </row>
    <row r="35" spans="1:50" x14ac:dyDescent="0.25">
      <c r="A35" s="244" t="str">
        <f>$A$5</f>
        <v>European Games / San Marino  (SMR)</v>
      </c>
      <c r="B35" s="244" t="s">
        <v>393</v>
      </c>
      <c r="D35" s="244">
        <v>20</v>
      </c>
      <c r="E35" s="277" t="s">
        <v>2365</v>
      </c>
      <c r="H35" s="277" t="s">
        <v>139</v>
      </c>
      <c r="AC35" s="277" t="s">
        <v>104</v>
      </c>
      <c r="AD35" s="277" t="s">
        <v>102</v>
      </c>
      <c r="AF35" s="277" t="s">
        <v>149</v>
      </c>
      <c r="AG35" s="277" t="s">
        <v>153</v>
      </c>
      <c r="AH35" s="277" t="s">
        <v>158</v>
      </c>
      <c r="AI35" s="277" t="s">
        <v>163</v>
      </c>
      <c r="AJ35" s="277" t="s">
        <v>168</v>
      </c>
      <c r="AK35" s="277" t="s">
        <v>173</v>
      </c>
      <c r="AM35" s="282" t="s">
        <v>275</v>
      </c>
      <c r="AN35" s="282" t="s">
        <v>275</v>
      </c>
      <c r="AO35" s="282" t="s">
        <v>275</v>
      </c>
      <c r="AP35" s="282" t="s">
        <v>275</v>
      </c>
      <c r="AQ35" s="282" t="s">
        <v>275</v>
      </c>
      <c r="AR35" s="282"/>
      <c r="AS35" s="282" t="s">
        <v>274</v>
      </c>
      <c r="AT35" s="282" t="s">
        <v>274</v>
      </c>
      <c r="AU35" s="282" t="s">
        <v>274</v>
      </c>
      <c r="AV35" s="282" t="s">
        <v>274</v>
      </c>
      <c r="AW35" s="282" t="s">
        <v>274</v>
      </c>
      <c r="AX35" s="282"/>
    </row>
    <row r="36" spans="1:50" x14ac:dyDescent="0.25">
      <c r="A36" s="245" t="str">
        <f>$A$5</f>
        <v>European Games / San Marino  (SMR)</v>
      </c>
      <c r="B36" s="245" t="s">
        <v>394</v>
      </c>
      <c r="D36" s="245">
        <v>15</v>
      </c>
      <c r="E36" s="277" t="s">
        <v>2366</v>
      </c>
      <c r="AC36" s="277" t="s">
        <v>129</v>
      </c>
      <c r="AD36" s="277" t="s">
        <v>132</v>
      </c>
      <c r="AF36" s="277" t="s">
        <v>150</v>
      </c>
      <c r="AG36" s="277" t="s">
        <v>154</v>
      </c>
      <c r="AH36" s="277" t="s">
        <v>159</v>
      </c>
      <c r="AI36" s="277" t="s">
        <v>164</v>
      </c>
      <c r="AJ36" s="277" t="s">
        <v>169</v>
      </c>
      <c r="AK36" s="277" t="s">
        <v>174</v>
      </c>
      <c r="AM36" s="282"/>
      <c r="AN36" s="282"/>
      <c r="AO36" s="282"/>
      <c r="AP36" s="282"/>
      <c r="AQ36" s="282"/>
      <c r="AR36" s="282"/>
      <c r="AS36" s="282" t="s">
        <v>276</v>
      </c>
      <c r="AT36" s="282" t="s">
        <v>276</v>
      </c>
      <c r="AU36" s="282" t="s">
        <v>276</v>
      </c>
      <c r="AV36" s="282" t="s">
        <v>276</v>
      </c>
      <c r="AW36" s="282" t="s">
        <v>276</v>
      </c>
      <c r="AX36" s="282"/>
    </row>
    <row r="37" spans="1:50" x14ac:dyDescent="0.25">
      <c r="A37" s="244" t="str">
        <f>$A$6</f>
        <v>Int. German Open / Simmern (Ger)</v>
      </c>
      <c r="B37" s="244" t="s">
        <v>69</v>
      </c>
      <c r="D37" s="244">
        <v>60</v>
      </c>
      <c r="E37" s="277" t="s">
        <v>2363</v>
      </c>
      <c r="AC37" s="277" t="s">
        <v>130</v>
      </c>
      <c r="AD37" s="277" t="s">
        <v>133</v>
      </c>
      <c r="AF37" s="277" t="s">
        <v>151</v>
      </c>
      <c r="AG37" s="277" t="s">
        <v>155</v>
      </c>
      <c r="AH37" s="277" t="s">
        <v>160</v>
      </c>
      <c r="AI37" s="277" t="s">
        <v>165</v>
      </c>
      <c r="AJ37" s="277" t="s">
        <v>170</v>
      </c>
      <c r="AK37" s="277" t="s">
        <v>175</v>
      </c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</row>
    <row r="38" spans="1:50" x14ac:dyDescent="0.25">
      <c r="A38" s="245" t="str">
        <f>$A$6</f>
        <v>Int. German Open / Simmern (Ger)</v>
      </c>
      <c r="B38" s="245" t="s">
        <v>392</v>
      </c>
      <c r="D38" s="245">
        <v>30</v>
      </c>
      <c r="E38" s="277" t="s">
        <v>2364</v>
      </c>
      <c r="S38" s="277" t="s">
        <v>395</v>
      </c>
      <c r="T38" s="277" t="s">
        <v>389</v>
      </c>
      <c r="U38" s="277" t="s">
        <v>383</v>
      </c>
      <c r="V38" s="277" t="s">
        <v>384</v>
      </c>
      <c r="W38" s="277" t="s">
        <v>385</v>
      </c>
      <c r="X38" s="277" t="s">
        <v>386</v>
      </c>
      <c r="Y38" s="277" t="s">
        <v>390</v>
      </c>
      <c r="Z38" s="277" t="s">
        <v>391</v>
      </c>
      <c r="AC38" s="277" t="s">
        <v>373</v>
      </c>
      <c r="AD38" s="277" t="s">
        <v>372</v>
      </c>
      <c r="AF38" s="277" t="s">
        <v>436</v>
      </c>
      <c r="AG38" s="277" t="s">
        <v>156</v>
      </c>
      <c r="AH38" s="277" t="s">
        <v>161</v>
      </c>
      <c r="AI38" s="277" t="s">
        <v>166</v>
      </c>
      <c r="AJ38" s="277" t="s">
        <v>171</v>
      </c>
      <c r="AK38" s="277" t="s">
        <v>176</v>
      </c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</row>
    <row r="39" spans="1:50" x14ac:dyDescent="0.25">
      <c r="A39" s="244" t="str">
        <f>$A$6</f>
        <v>Int. German Open / Simmern (Ger)</v>
      </c>
      <c r="B39" s="244" t="s">
        <v>393</v>
      </c>
      <c r="D39" s="244">
        <v>20</v>
      </c>
      <c r="E39" s="277" t="s">
        <v>2365</v>
      </c>
      <c r="S39" s="277" t="s">
        <v>69</v>
      </c>
      <c r="T39" s="277" t="s">
        <v>392</v>
      </c>
      <c r="U39" s="277" t="s">
        <v>392</v>
      </c>
      <c r="V39" s="277" t="s">
        <v>392</v>
      </c>
      <c r="W39" s="277" t="s">
        <v>69</v>
      </c>
      <c r="X39" s="277" t="s">
        <v>394</v>
      </c>
      <c r="Y39" s="277" t="s">
        <v>394</v>
      </c>
      <c r="Z39" s="277" t="s">
        <v>394</v>
      </c>
      <c r="AF39" s="277" t="s">
        <v>437</v>
      </c>
      <c r="AG39" s="277" t="s">
        <v>445</v>
      </c>
      <c r="AH39" s="277" t="s">
        <v>445</v>
      </c>
      <c r="AI39" s="277" t="s">
        <v>442</v>
      </c>
      <c r="AJ39" s="277" t="s">
        <v>447</v>
      </c>
      <c r="AK39" s="277" t="s">
        <v>447</v>
      </c>
      <c r="AM39" s="309" t="s">
        <v>157</v>
      </c>
      <c r="AN39" s="309" t="s">
        <v>158</v>
      </c>
      <c r="AO39" s="309" t="s">
        <v>159</v>
      </c>
      <c r="AP39" s="309" t="s">
        <v>160</v>
      </c>
      <c r="AQ39" s="309" t="s">
        <v>161</v>
      </c>
      <c r="AR39" s="287"/>
      <c r="AS39" s="309" t="s">
        <v>186</v>
      </c>
      <c r="AT39" s="309" t="s">
        <v>187</v>
      </c>
      <c r="AU39" s="309" t="s">
        <v>188</v>
      </c>
      <c r="AV39" s="309" t="s">
        <v>189</v>
      </c>
      <c r="AW39" s="309" t="s">
        <v>190</v>
      </c>
      <c r="AX39" s="287"/>
    </row>
    <row r="40" spans="1:50" x14ac:dyDescent="0.25">
      <c r="A40" s="245" t="str">
        <f>$A$6</f>
        <v>Int. German Open / Simmern (Ger)</v>
      </c>
      <c r="B40" s="245" t="s">
        <v>394</v>
      </c>
      <c r="D40" s="245">
        <v>15</v>
      </c>
      <c r="E40" s="277" t="s">
        <v>2366</v>
      </c>
      <c r="H40" s="277" t="s">
        <v>461</v>
      </c>
      <c r="I40" s="277" t="s">
        <v>460</v>
      </c>
      <c r="J40" s="277" t="s">
        <v>2399</v>
      </c>
      <c r="K40" s="277" t="s">
        <v>296</v>
      </c>
      <c r="L40" s="277" t="s">
        <v>297</v>
      </c>
      <c r="M40" s="277" t="s">
        <v>2397</v>
      </c>
      <c r="N40" s="306" t="s">
        <v>298</v>
      </c>
      <c r="O40" s="306" t="s">
        <v>299</v>
      </c>
      <c r="P40" s="306" t="s">
        <v>2398</v>
      </c>
      <c r="T40" s="277" t="s">
        <v>393</v>
      </c>
      <c r="U40" s="277" t="s">
        <v>393</v>
      </c>
      <c r="V40" s="277" t="s">
        <v>393</v>
      </c>
      <c r="AF40" s="277" t="s">
        <v>2626</v>
      </c>
      <c r="AG40" s="277" t="s">
        <v>446</v>
      </c>
      <c r="AH40" s="277" t="s">
        <v>446</v>
      </c>
      <c r="AI40" s="277" t="s">
        <v>443</v>
      </c>
      <c r="AJ40" s="277" t="s">
        <v>448</v>
      </c>
      <c r="AK40" s="277" t="s">
        <v>448</v>
      </c>
      <c r="AM40" s="282" t="s">
        <v>268</v>
      </c>
      <c r="AN40" s="282" t="s">
        <v>268</v>
      </c>
      <c r="AO40" s="282" t="s">
        <v>268</v>
      </c>
      <c r="AP40" s="282" t="s">
        <v>268</v>
      </c>
      <c r="AQ40" s="282" t="s">
        <v>268</v>
      </c>
      <c r="AR40" s="282"/>
      <c r="AS40" s="282" t="s">
        <v>268</v>
      </c>
      <c r="AT40" s="282" t="s">
        <v>268</v>
      </c>
      <c r="AU40" s="282" t="s">
        <v>268</v>
      </c>
      <c r="AV40" s="282" t="s">
        <v>268</v>
      </c>
      <c r="AW40" s="282" t="s">
        <v>268</v>
      </c>
      <c r="AX40" s="282"/>
    </row>
    <row r="41" spans="1:50" x14ac:dyDescent="0.25">
      <c r="A41" s="244" t="str">
        <f>$A$7</f>
        <v>Juniorscup / Bregenz (AUT)</v>
      </c>
      <c r="B41" s="244" t="s">
        <v>69</v>
      </c>
      <c r="D41" s="244">
        <v>60</v>
      </c>
      <c r="E41" s="277" t="s">
        <v>2363</v>
      </c>
      <c r="H41" s="282" t="s">
        <v>300</v>
      </c>
      <c r="I41" s="282" t="s">
        <v>300</v>
      </c>
      <c r="J41" s="282" t="s">
        <v>300</v>
      </c>
      <c r="K41" s="282" t="s">
        <v>304</v>
      </c>
      <c r="L41" s="282" t="s">
        <v>304</v>
      </c>
      <c r="M41" s="282" t="s">
        <v>304</v>
      </c>
      <c r="N41" s="282" t="s">
        <v>301</v>
      </c>
      <c r="O41" s="282" t="s">
        <v>301</v>
      </c>
      <c r="P41" s="282" t="s">
        <v>301</v>
      </c>
      <c r="AF41" s="277" t="s">
        <v>3250</v>
      </c>
      <c r="AG41" s="277" t="s">
        <v>206</v>
      </c>
      <c r="AH41" s="277" t="s">
        <v>211</v>
      </c>
      <c r="AI41" s="277" t="s">
        <v>217</v>
      </c>
      <c r="AJ41" s="277" t="s">
        <v>223</v>
      </c>
      <c r="AK41" s="277" t="s">
        <v>229</v>
      </c>
      <c r="AM41" s="282" t="s">
        <v>269</v>
      </c>
      <c r="AN41" s="282" t="s">
        <v>269</v>
      </c>
      <c r="AO41" s="282" t="s">
        <v>269</v>
      </c>
      <c r="AP41" s="282" t="s">
        <v>269</v>
      </c>
      <c r="AQ41" s="282" t="s">
        <v>269</v>
      </c>
      <c r="AR41" s="282"/>
      <c r="AS41" s="282" t="s">
        <v>269</v>
      </c>
      <c r="AT41" s="282" t="s">
        <v>269</v>
      </c>
      <c r="AU41" s="282" t="s">
        <v>269</v>
      </c>
      <c r="AV41" s="282" t="s">
        <v>269</v>
      </c>
      <c r="AW41" s="282" t="s">
        <v>269</v>
      </c>
      <c r="AX41" s="282"/>
    </row>
    <row r="42" spans="1:50" x14ac:dyDescent="0.25">
      <c r="A42" s="245" t="str">
        <f>$A$7</f>
        <v>Juniorscup / Bregenz (AUT)</v>
      </c>
      <c r="B42" s="245" t="s">
        <v>392</v>
      </c>
      <c r="D42" s="245">
        <v>30</v>
      </c>
      <c r="E42" s="277" t="s">
        <v>2364</v>
      </c>
      <c r="H42" s="282" t="s">
        <v>301</v>
      </c>
      <c r="I42" s="282" t="s">
        <v>301</v>
      </c>
      <c r="J42" s="282" t="s">
        <v>301</v>
      </c>
      <c r="K42" s="282" t="s">
        <v>305</v>
      </c>
      <c r="L42" s="282" t="s">
        <v>305</v>
      </c>
      <c r="M42" s="282" t="s">
        <v>305</v>
      </c>
      <c r="N42" s="282" t="s">
        <v>302</v>
      </c>
      <c r="O42" s="282" t="s">
        <v>302</v>
      </c>
      <c r="P42" s="282" t="s">
        <v>302</v>
      </c>
      <c r="AG42" s="313" t="s">
        <v>2627</v>
      </c>
      <c r="AH42" s="277" t="s">
        <v>2630</v>
      </c>
      <c r="AI42" s="277" t="s">
        <v>2631</v>
      </c>
      <c r="AJ42" s="277" t="s">
        <v>2632</v>
      </c>
      <c r="AK42" s="277" t="s">
        <v>2633</v>
      </c>
      <c r="AM42" s="282" t="s">
        <v>271</v>
      </c>
      <c r="AN42" s="282" t="s">
        <v>271</v>
      </c>
      <c r="AO42" s="282" t="s">
        <v>271</v>
      </c>
      <c r="AP42" s="282" t="s">
        <v>271</v>
      </c>
      <c r="AQ42" s="282" t="s">
        <v>271</v>
      </c>
      <c r="AR42" s="282"/>
      <c r="AS42" s="282" t="s">
        <v>271</v>
      </c>
      <c r="AT42" s="282" t="s">
        <v>271</v>
      </c>
      <c r="AU42" s="282" t="s">
        <v>271</v>
      </c>
      <c r="AV42" s="282" t="s">
        <v>271</v>
      </c>
      <c r="AW42" s="282" t="s">
        <v>271</v>
      </c>
      <c r="AX42" s="282"/>
    </row>
    <row r="43" spans="1:50" x14ac:dyDescent="0.25">
      <c r="A43" s="244" t="str">
        <f>$A$7</f>
        <v>Juniorscup / Bregenz (AUT)</v>
      </c>
      <c r="B43" s="244" t="s">
        <v>393</v>
      </c>
      <c r="D43" s="244">
        <v>20</v>
      </c>
      <c r="E43" s="277" t="s">
        <v>2365</v>
      </c>
      <c r="H43" s="282" t="s">
        <v>302</v>
      </c>
      <c r="I43" s="282" t="s">
        <v>302</v>
      </c>
      <c r="J43" s="282" t="s">
        <v>302</v>
      </c>
      <c r="K43" s="282" t="s">
        <v>306</v>
      </c>
      <c r="L43" s="282" t="s">
        <v>306</v>
      </c>
      <c r="M43" s="282" t="s">
        <v>306</v>
      </c>
      <c r="N43" s="282" t="s">
        <v>308</v>
      </c>
      <c r="O43" s="282" t="s">
        <v>308</v>
      </c>
      <c r="P43" s="282" t="s">
        <v>308</v>
      </c>
      <c r="AG43" s="277" t="s">
        <v>3251</v>
      </c>
      <c r="AH43" s="277" t="s">
        <v>3252</v>
      </c>
      <c r="AI43" s="277" t="s">
        <v>3253</v>
      </c>
      <c r="AJ43" s="277" t="s">
        <v>3254</v>
      </c>
      <c r="AK43" s="277" t="s">
        <v>3255</v>
      </c>
      <c r="AM43" s="282" t="s">
        <v>272</v>
      </c>
      <c r="AN43" s="282" t="s">
        <v>272</v>
      </c>
      <c r="AO43" s="282" t="s">
        <v>272</v>
      </c>
      <c r="AP43" s="282" t="s">
        <v>272</v>
      </c>
      <c r="AQ43" s="282" t="s">
        <v>272</v>
      </c>
      <c r="AR43" s="282"/>
      <c r="AS43" s="282" t="s">
        <v>272</v>
      </c>
      <c r="AT43" s="282" t="s">
        <v>272</v>
      </c>
      <c r="AU43" s="282" t="s">
        <v>272</v>
      </c>
      <c r="AV43" s="282" t="s">
        <v>272</v>
      </c>
      <c r="AW43" s="282" t="s">
        <v>272</v>
      </c>
      <c r="AX43" s="282"/>
    </row>
    <row r="44" spans="1:50" x14ac:dyDescent="0.25">
      <c r="A44" s="245" t="str">
        <f>$A$7</f>
        <v>Juniorscup / Bregenz (AUT)</v>
      </c>
      <c r="B44" s="245" t="s">
        <v>394</v>
      </c>
      <c r="D44" s="245">
        <v>15</v>
      </c>
      <c r="E44" s="277" t="s">
        <v>2366</v>
      </c>
      <c r="H44" s="282" t="s">
        <v>303</v>
      </c>
      <c r="I44" s="282" t="s">
        <v>303</v>
      </c>
      <c r="J44" s="282" t="s">
        <v>303</v>
      </c>
      <c r="K44" s="282" t="s">
        <v>307</v>
      </c>
      <c r="L44" s="282" t="s">
        <v>307</v>
      </c>
      <c r="M44" s="282" t="s">
        <v>307</v>
      </c>
      <c r="N44" s="282" t="s">
        <v>309</v>
      </c>
      <c r="O44" s="282" t="s">
        <v>309</v>
      </c>
      <c r="P44" s="282" t="s">
        <v>309</v>
      </c>
      <c r="U44" s="277" t="s">
        <v>392</v>
      </c>
      <c r="V44" s="277" t="s">
        <v>393</v>
      </c>
      <c r="W44" s="277" t="s">
        <v>69</v>
      </c>
      <c r="X44" s="277" t="s">
        <v>394</v>
      </c>
      <c r="AC44" s="277" t="s">
        <v>101</v>
      </c>
      <c r="AD44" s="277" t="s">
        <v>100</v>
      </c>
      <c r="AG44" s="277" t="s">
        <v>2644</v>
      </c>
      <c r="AH44" s="277" t="s">
        <v>2644</v>
      </c>
      <c r="AI44" s="277" t="s">
        <v>2645</v>
      </c>
      <c r="AJ44" s="277" t="s">
        <v>2645</v>
      </c>
      <c r="AK44" s="277" t="s">
        <v>2645</v>
      </c>
      <c r="AM44" s="282" t="s">
        <v>273</v>
      </c>
      <c r="AN44" s="282" t="s">
        <v>273</v>
      </c>
      <c r="AO44" s="282" t="s">
        <v>273</v>
      </c>
      <c r="AP44" s="282" t="s">
        <v>273</v>
      </c>
      <c r="AQ44" s="282" t="s">
        <v>273</v>
      </c>
      <c r="AR44" s="282"/>
      <c r="AS44" s="282" t="s">
        <v>273</v>
      </c>
      <c r="AT44" s="282" t="s">
        <v>273</v>
      </c>
      <c r="AU44" s="282" t="s">
        <v>273</v>
      </c>
      <c r="AV44" s="282" t="s">
        <v>273</v>
      </c>
      <c r="AW44" s="282" t="s">
        <v>273</v>
      </c>
      <c r="AX44" s="282"/>
    </row>
    <row r="45" spans="1:50" x14ac:dyDescent="0.25">
      <c r="A45" s="244" t="str">
        <f>$A$8</f>
        <v>WORLD MARTIAL ARTS GAMES / (GER)</v>
      </c>
      <c r="B45" s="244" t="s">
        <v>69</v>
      </c>
      <c r="D45" s="244">
        <v>100</v>
      </c>
      <c r="E45" s="277" t="s">
        <v>2363</v>
      </c>
      <c r="U45" s="289">
        <v>35</v>
      </c>
      <c r="V45" s="289">
        <v>20</v>
      </c>
      <c r="W45" s="289">
        <v>60</v>
      </c>
      <c r="X45" s="289">
        <v>15</v>
      </c>
      <c r="AC45" s="277" t="s">
        <v>135</v>
      </c>
      <c r="AD45" s="277" t="s">
        <v>138</v>
      </c>
      <c r="AM45" s="282" t="s">
        <v>274</v>
      </c>
      <c r="AN45" s="282" t="s">
        <v>274</v>
      </c>
      <c r="AO45" s="282" t="s">
        <v>274</v>
      </c>
      <c r="AP45" s="282" t="s">
        <v>274</v>
      </c>
      <c r="AQ45" s="282" t="s">
        <v>274</v>
      </c>
      <c r="AR45" s="282"/>
      <c r="AS45" s="282" t="s">
        <v>274</v>
      </c>
      <c r="AT45" s="282" t="s">
        <v>274</v>
      </c>
      <c r="AU45" s="282" t="s">
        <v>274</v>
      </c>
      <c r="AV45" s="282" t="s">
        <v>274</v>
      </c>
      <c r="AW45" s="282" t="s">
        <v>274</v>
      </c>
      <c r="AX45" s="282"/>
    </row>
    <row r="46" spans="1:50" x14ac:dyDescent="0.25">
      <c r="A46" s="245" t="str">
        <f>$A$8</f>
        <v>WORLD MARTIAL ARTS GAMES / (GER)</v>
      </c>
      <c r="B46" s="245" t="s">
        <v>392</v>
      </c>
      <c r="D46" s="245">
        <v>50</v>
      </c>
      <c r="E46" s="277" t="s">
        <v>2364</v>
      </c>
      <c r="AC46" s="277" t="s">
        <v>136</v>
      </c>
      <c r="AD46" s="277" t="s">
        <v>137</v>
      </c>
      <c r="AM46" s="282" t="s">
        <v>276</v>
      </c>
      <c r="AN46" s="282" t="s">
        <v>276</v>
      </c>
      <c r="AO46" s="282" t="s">
        <v>276</v>
      </c>
      <c r="AP46" s="282" t="s">
        <v>276</v>
      </c>
      <c r="AQ46" s="282" t="s">
        <v>276</v>
      </c>
      <c r="AR46" s="282"/>
      <c r="AS46" s="282" t="s">
        <v>277</v>
      </c>
      <c r="AT46" s="282" t="s">
        <v>277</v>
      </c>
      <c r="AU46" s="282" t="s">
        <v>277</v>
      </c>
      <c r="AV46" s="282" t="s">
        <v>277</v>
      </c>
      <c r="AW46" s="282" t="s">
        <v>277</v>
      </c>
      <c r="AX46" s="282"/>
    </row>
    <row r="47" spans="1:50" x14ac:dyDescent="0.25">
      <c r="A47" s="244" t="str">
        <f>$A$8</f>
        <v>WORLD MARTIAL ARTS GAMES / (GER)</v>
      </c>
      <c r="B47" s="244" t="s">
        <v>393</v>
      </c>
      <c r="D47" s="244">
        <v>30</v>
      </c>
      <c r="E47" s="277" t="s">
        <v>2365</v>
      </c>
      <c r="I47" s="277" t="s">
        <v>300</v>
      </c>
      <c r="AC47" s="277" t="s">
        <v>373</v>
      </c>
      <c r="AD47" s="277" t="s">
        <v>372</v>
      </c>
      <c r="AM47" s="282"/>
      <c r="AN47" s="282"/>
      <c r="AO47" s="282"/>
      <c r="AP47" s="282"/>
      <c r="AQ47" s="282"/>
      <c r="AR47" s="282"/>
      <c r="AS47" s="282" t="s">
        <v>278</v>
      </c>
      <c r="AT47" s="282" t="s">
        <v>278</v>
      </c>
      <c r="AU47" s="282" t="s">
        <v>278</v>
      </c>
      <c r="AV47" s="282" t="s">
        <v>278</v>
      </c>
      <c r="AW47" s="282" t="s">
        <v>278</v>
      </c>
      <c r="AX47" s="282"/>
    </row>
    <row r="48" spans="1:50" x14ac:dyDescent="0.25">
      <c r="A48" s="245" t="str">
        <f>$A$8</f>
        <v>WORLD MARTIAL ARTS GAMES / (GER)</v>
      </c>
      <c r="B48" s="245" t="s">
        <v>394</v>
      </c>
      <c r="D48" s="245">
        <v>15</v>
      </c>
      <c r="E48" s="277" t="s">
        <v>2366</v>
      </c>
      <c r="I48" s="277" t="s">
        <v>301</v>
      </c>
      <c r="L48" s="277" t="s">
        <v>291</v>
      </c>
      <c r="M48" s="277" t="s">
        <v>318</v>
      </c>
      <c r="AF48" s="306" t="s">
        <v>96</v>
      </c>
      <c r="AG48" s="306" t="s">
        <v>115</v>
      </c>
      <c r="AH48" s="306" t="s">
        <v>117</v>
      </c>
      <c r="AI48" s="306" t="s">
        <v>123</v>
      </c>
      <c r="AJ48" s="306" t="s">
        <v>129</v>
      </c>
      <c r="AK48" s="306" t="s">
        <v>135</v>
      </c>
      <c r="AM48" s="282"/>
      <c r="AN48" s="282"/>
      <c r="AO48" s="282"/>
      <c r="AP48" s="282"/>
      <c r="AQ48" s="282"/>
      <c r="AR48" s="282"/>
      <c r="AS48" s="282" t="s">
        <v>279</v>
      </c>
      <c r="AT48" s="282" t="s">
        <v>279</v>
      </c>
      <c r="AU48" s="282" t="s">
        <v>279</v>
      </c>
      <c r="AV48" s="282" t="s">
        <v>279</v>
      </c>
      <c r="AW48" s="282" t="s">
        <v>279</v>
      </c>
      <c r="AX48" s="282"/>
    </row>
    <row r="49" spans="1:50" x14ac:dyDescent="0.25">
      <c r="A49" s="244" t="str">
        <f>$A$9</f>
        <v>World Cup-Bregenz Open / Bregenz AUT</v>
      </c>
      <c r="B49" s="244" t="s">
        <v>69</v>
      </c>
      <c r="D49" s="244">
        <v>60</v>
      </c>
      <c r="E49" s="277" t="s">
        <v>2363</v>
      </c>
      <c r="I49" s="277" t="s">
        <v>305</v>
      </c>
      <c r="L49" s="277" t="s">
        <v>319</v>
      </c>
      <c r="M49" s="277" t="s">
        <v>316</v>
      </c>
      <c r="N49" s="315"/>
      <c r="O49" s="270" t="s">
        <v>314</v>
      </c>
      <c r="P49" s="270" t="s">
        <v>2589</v>
      </c>
      <c r="Q49" s="270" t="s">
        <v>315</v>
      </c>
      <c r="R49" s="270" t="s">
        <v>316</v>
      </c>
      <c r="S49" s="270" t="s">
        <v>2590</v>
      </c>
      <c r="T49" s="270" t="s">
        <v>317</v>
      </c>
      <c r="AF49" s="277" t="s">
        <v>177</v>
      </c>
      <c r="AG49" s="277" t="s">
        <v>181</v>
      </c>
      <c r="AH49" s="277" t="s">
        <v>186</v>
      </c>
      <c r="AI49" s="277" t="s">
        <v>191</v>
      </c>
      <c r="AJ49" s="277" t="s">
        <v>196</v>
      </c>
      <c r="AK49" s="277" t="s">
        <v>201</v>
      </c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</row>
    <row r="50" spans="1:50" x14ac:dyDescent="0.25">
      <c r="A50" s="245" t="str">
        <f>$A$9</f>
        <v>World Cup-Bregenz Open / Bregenz AUT</v>
      </c>
      <c r="B50" s="245" t="s">
        <v>392</v>
      </c>
      <c r="D50" s="245">
        <v>30</v>
      </c>
      <c r="E50" s="277" t="s">
        <v>2364</v>
      </c>
      <c r="I50" s="277" t="s">
        <v>302</v>
      </c>
      <c r="L50" s="277" t="s">
        <v>321</v>
      </c>
      <c r="M50" s="277" t="s">
        <v>2590</v>
      </c>
      <c r="N50" s="315"/>
      <c r="O50" s="270" t="s">
        <v>312</v>
      </c>
      <c r="P50" s="270" t="s">
        <v>312</v>
      </c>
      <c r="Q50" s="270" t="s">
        <v>312</v>
      </c>
      <c r="R50" s="270" t="s">
        <v>378</v>
      </c>
      <c r="S50" s="270" t="s">
        <v>378</v>
      </c>
      <c r="T50" s="270" t="s">
        <v>378</v>
      </c>
      <c r="V50" s="277" t="s">
        <v>69</v>
      </c>
      <c r="W50" s="277">
        <v>60</v>
      </c>
      <c r="Y50" s="277">
        <v>1</v>
      </c>
      <c r="Z50" s="277" t="s">
        <v>2608</v>
      </c>
      <c r="AC50" s="277" t="s">
        <v>363</v>
      </c>
      <c r="AD50" s="277" t="s">
        <v>364</v>
      </c>
      <c r="AF50" s="277" t="s">
        <v>178</v>
      </c>
      <c r="AG50" s="277" t="s">
        <v>182</v>
      </c>
      <c r="AH50" s="277" t="s">
        <v>187</v>
      </c>
      <c r="AI50" s="277" t="s">
        <v>192</v>
      </c>
      <c r="AJ50" s="277" t="s">
        <v>197</v>
      </c>
      <c r="AK50" s="277" t="s">
        <v>202</v>
      </c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</row>
    <row r="51" spans="1:50" x14ac:dyDescent="0.25">
      <c r="A51" s="244" t="str">
        <f>$A$9</f>
        <v>World Cup-Bregenz Open / Bregenz AUT</v>
      </c>
      <c r="B51" s="244" t="s">
        <v>393</v>
      </c>
      <c r="D51" s="244">
        <v>20</v>
      </c>
      <c r="E51" s="277" t="s">
        <v>2365</v>
      </c>
      <c r="I51" s="282" t="s">
        <v>306</v>
      </c>
      <c r="L51" s="277" t="s">
        <v>322</v>
      </c>
      <c r="M51" s="277" t="s">
        <v>317</v>
      </c>
      <c r="N51" s="315"/>
      <c r="O51" s="270" t="s">
        <v>292</v>
      </c>
      <c r="P51" s="270" t="s">
        <v>292</v>
      </c>
      <c r="Q51" s="270" t="s">
        <v>292</v>
      </c>
      <c r="R51" s="270"/>
      <c r="S51" s="270"/>
      <c r="T51" s="270"/>
      <c r="V51" s="277" t="s">
        <v>392</v>
      </c>
      <c r="W51" s="277">
        <v>35</v>
      </c>
      <c r="Y51" s="277">
        <v>2</v>
      </c>
      <c r="Z51" s="277" t="s">
        <v>2609</v>
      </c>
      <c r="AC51" s="277" t="s">
        <v>371</v>
      </c>
      <c r="AD51" s="277" t="s">
        <v>387</v>
      </c>
      <c r="AF51" s="277" t="s">
        <v>179</v>
      </c>
      <c r="AG51" s="277" t="s">
        <v>183</v>
      </c>
      <c r="AH51" s="277" t="s">
        <v>188</v>
      </c>
      <c r="AI51" s="277" t="s">
        <v>193</v>
      </c>
      <c r="AJ51" s="277" t="s">
        <v>198</v>
      </c>
      <c r="AK51" s="277" t="s">
        <v>203</v>
      </c>
      <c r="AM51" s="282"/>
      <c r="AN51" s="282"/>
      <c r="AO51" s="282"/>
      <c r="AP51" s="282"/>
      <c r="AQ51" s="282"/>
      <c r="AR51" s="282"/>
      <c r="AS51" s="311"/>
      <c r="AT51" s="282"/>
      <c r="AU51" s="282"/>
      <c r="AV51" s="282"/>
      <c r="AW51" s="282"/>
      <c r="AX51" s="282"/>
    </row>
    <row r="52" spans="1:50" x14ac:dyDescent="0.25">
      <c r="A52" s="290" t="str">
        <f>$A$9</f>
        <v>World Cup-Bregenz Open / Bregenz AUT</v>
      </c>
      <c r="B52" s="290" t="s">
        <v>394</v>
      </c>
      <c r="D52" s="290">
        <v>15</v>
      </c>
      <c r="E52" s="277" t="s">
        <v>2366</v>
      </c>
      <c r="I52" s="282" t="s">
        <v>308</v>
      </c>
      <c r="L52" s="277" t="s">
        <v>320</v>
      </c>
      <c r="M52" s="277" t="s">
        <v>314</v>
      </c>
      <c r="N52" s="315"/>
      <c r="V52" s="277" t="s">
        <v>393</v>
      </c>
      <c r="W52" s="277">
        <v>20</v>
      </c>
      <c r="AF52" s="277" t="s">
        <v>180</v>
      </c>
      <c r="AG52" s="277" t="s">
        <v>184</v>
      </c>
      <c r="AH52" s="277" t="s">
        <v>189</v>
      </c>
      <c r="AI52" s="277" t="s">
        <v>194</v>
      </c>
      <c r="AJ52" s="277" t="s">
        <v>199</v>
      </c>
      <c r="AK52" s="277" t="s">
        <v>204</v>
      </c>
      <c r="AM52" s="309" t="s">
        <v>162</v>
      </c>
      <c r="AN52" s="309" t="s">
        <v>163</v>
      </c>
      <c r="AO52" s="309" t="s">
        <v>164</v>
      </c>
      <c r="AP52" s="309" t="s">
        <v>165</v>
      </c>
      <c r="AQ52" s="309" t="s">
        <v>166</v>
      </c>
      <c r="AR52" s="287" t="s">
        <v>442</v>
      </c>
      <c r="AS52" s="309" t="s">
        <v>191</v>
      </c>
      <c r="AT52" s="309" t="s">
        <v>192</v>
      </c>
      <c r="AU52" s="309" t="s">
        <v>193</v>
      </c>
      <c r="AV52" s="309" t="s">
        <v>194</v>
      </c>
      <c r="AW52" s="309" t="s">
        <v>195</v>
      </c>
      <c r="AX52" s="287" t="s">
        <v>444</v>
      </c>
    </row>
    <row r="53" spans="1:50" x14ac:dyDescent="0.25">
      <c r="A53" s="291"/>
      <c r="B53" s="291"/>
      <c r="I53" s="277" t="s">
        <v>303</v>
      </c>
      <c r="L53" s="277" t="s">
        <v>323</v>
      </c>
      <c r="M53" s="277" t="s">
        <v>2589</v>
      </c>
      <c r="N53" s="315"/>
      <c r="O53" s="270" t="s">
        <v>312</v>
      </c>
      <c r="P53" s="270" t="s">
        <v>292</v>
      </c>
      <c r="Q53" s="270" t="s">
        <v>378</v>
      </c>
      <c r="V53" s="277" t="s">
        <v>394</v>
      </c>
      <c r="W53" s="277">
        <v>15</v>
      </c>
      <c r="AF53" s="277" t="s">
        <v>436</v>
      </c>
      <c r="AG53" s="277" t="s">
        <v>185</v>
      </c>
      <c r="AH53" s="277" t="s">
        <v>190</v>
      </c>
      <c r="AI53" s="277" t="s">
        <v>195</v>
      </c>
      <c r="AJ53" s="277" t="s">
        <v>200</v>
      </c>
      <c r="AK53" s="277" t="s">
        <v>205</v>
      </c>
      <c r="AM53" s="282" t="s">
        <v>269</v>
      </c>
      <c r="AN53" s="282" t="s">
        <v>269</v>
      </c>
      <c r="AO53" s="282" t="s">
        <v>269</v>
      </c>
      <c r="AP53" s="282" t="s">
        <v>269</v>
      </c>
      <c r="AQ53" s="282" t="s">
        <v>269</v>
      </c>
      <c r="AR53" s="282" t="s">
        <v>400</v>
      </c>
      <c r="AS53" s="282" t="s">
        <v>272</v>
      </c>
      <c r="AT53" s="282" t="s">
        <v>272</v>
      </c>
      <c r="AU53" s="282" t="s">
        <v>272</v>
      </c>
      <c r="AV53" s="282" t="s">
        <v>272</v>
      </c>
      <c r="AW53" s="282" t="s">
        <v>272</v>
      </c>
      <c r="AX53" s="282" t="s">
        <v>400</v>
      </c>
    </row>
    <row r="54" spans="1:50" x14ac:dyDescent="0.25">
      <c r="A54" s="291"/>
      <c r="B54" s="291"/>
      <c r="I54" s="277" t="s">
        <v>307</v>
      </c>
      <c r="L54" s="277" t="s">
        <v>324</v>
      </c>
      <c r="M54" s="277" t="s">
        <v>315</v>
      </c>
      <c r="N54" s="315"/>
      <c r="O54" s="270" t="s">
        <v>293</v>
      </c>
      <c r="P54" s="270" t="s">
        <v>293</v>
      </c>
      <c r="Q54" s="270" t="s">
        <v>293</v>
      </c>
      <c r="U54" s="277" t="s">
        <v>2588</v>
      </c>
      <c r="V54" s="277" t="s">
        <v>291</v>
      </c>
      <c r="W54" s="277" t="s">
        <v>69</v>
      </c>
      <c r="AF54" s="277" t="s">
        <v>437</v>
      </c>
      <c r="AG54" s="277" t="s">
        <v>453</v>
      </c>
      <c r="AH54" s="277" t="s">
        <v>453</v>
      </c>
      <c r="AI54" s="277" t="s">
        <v>444</v>
      </c>
      <c r="AJ54" s="277" t="s">
        <v>456</v>
      </c>
      <c r="AK54" s="277" t="s">
        <v>456</v>
      </c>
      <c r="AM54" s="282" t="s">
        <v>271</v>
      </c>
      <c r="AN54" s="282" t="s">
        <v>271</v>
      </c>
      <c r="AO54" s="282" t="s">
        <v>271</v>
      </c>
      <c r="AP54" s="282" t="s">
        <v>271</v>
      </c>
      <c r="AQ54" s="282" t="s">
        <v>271</v>
      </c>
      <c r="AR54" s="282" t="s">
        <v>255</v>
      </c>
      <c r="AS54" s="282" t="s">
        <v>273</v>
      </c>
      <c r="AT54" s="282" t="s">
        <v>273</v>
      </c>
      <c r="AU54" s="282" t="s">
        <v>273</v>
      </c>
      <c r="AV54" s="282" t="s">
        <v>273</v>
      </c>
      <c r="AW54" s="282" t="s">
        <v>273</v>
      </c>
      <c r="AX54" s="282" t="s">
        <v>255</v>
      </c>
    </row>
    <row r="55" spans="1:50" x14ac:dyDescent="0.25">
      <c r="A55" s="291"/>
      <c r="B55" s="291"/>
      <c r="I55" s="277" t="s">
        <v>309</v>
      </c>
      <c r="N55" s="315"/>
      <c r="U55" s="277" t="s">
        <v>2588</v>
      </c>
      <c r="V55" s="277" t="s">
        <v>318</v>
      </c>
      <c r="W55" s="277" t="s">
        <v>69</v>
      </c>
      <c r="AC55" s="277" t="s">
        <v>365</v>
      </c>
      <c r="AF55" s="277" t="s">
        <v>2634</v>
      </c>
      <c r="AG55" s="277" t="s">
        <v>454</v>
      </c>
      <c r="AH55" s="277" t="s">
        <v>454</v>
      </c>
      <c r="AI55" s="277" t="s">
        <v>455</v>
      </c>
      <c r="AJ55" s="277" t="s">
        <v>457</v>
      </c>
      <c r="AK55" s="277" t="s">
        <v>457</v>
      </c>
      <c r="AM55" s="282" t="s">
        <v>272</v>
      </c>
      <c r="AN55" s="282" t="s">
        <v>272</v>
      </c>
      <c r="AO55" s="282" t="s">
        <v>272</v>
      </c>
      <c r="AP55" s="282" t="s">
        <v>272</v>
      </c>
      <c r="AQ55" s="282" t="s">
        <v>272</v>
      </c>
      <c r="AR55" s="282"/>
      <c r="AS55" s="282" t="s">
        <v>274</v>
      </c>
      <c r="AT55" s="282" t="s">
        <v>274</v>
      </c>
      <c r="AU55" s="282" t="s">
        <v>274</v>
      </c>
      <c r="AV55" s="282" t="s">
        <v>274</v>
      </c>
      <c r="AW55" s="282" t="s">
        <v>274</v>
      </c>
      <c r="AX55" s="282"/>
    </row>
    <row r="56" spans="1:50" x14ac:dyDescent="0.25">
      <c r="A56" s="291" t="str">
        <f>A12</f>
        <v>Weiz Open / Weiz (AUT)</v>
      </c>
      <c r="B56" s="292" t="s">
        <v>2595</v>
      </c>
      <c r="N56" s="315"/>
      <c r="AC56" s="277" t="s">
        <v>388</v>
      </c>
      <c r="AF56" s="277" t="s">
        <v>3244</v>
      </c>
      <c r="AG56" s="277" t="s">
        <v>231</v>
      </c>
      <c r="AH56" s="277" t="s">
        <v>235</v>
      </c>
      <c r="AI56" s="277" t="s">
        <v>241</v>
      </c>
      <c r="AJ56" s="277" t="s">
        <v>247</v>
      </c>
      <c r="AK56" s="277" t="s">
        <v>253</v>
      </c>
      <c r="AM56" s="282" t="s">
        <v>273</v>
      </c>
      <c r="AN56" s="282" t="s">
        <v>273</v>
      </c>
      <c r="AO56" s="282" t="s">
        <v>273</v>
      </c>
      <c r="AP56" s="282" t="s">
        <v>273</v>
      </c>
      <c r="AQ56" s="282" t="s">
        <v>273</v>
      </c>
      <c r="AR56" s="282" t="s">
        <v>443</v>
      </c>
      <c r="AS56" s="282" t="s">
        <v>277</v>
      </c>
      <c r="AT56" s="282" t="s">
        <v>277</v>
      </c>
      <c r="AU56" s="282" t="s">
        <v>277</v>
      </c>
      <c r="AV56" s="282" t="s">
        <v>277</v>
      </c>
      <c r="AW56" s="282" t="s">
        <v>277</v>
      </c>
      <c r="AX56" s="282" t="s">
        <v>147</v>
      </c>
    </row>
    <row r="57" spans="1:50" x14ac:dyDescent="0.25">
      <c r="A57" s="291" t="str">
        <f>A13</f>
        <v>German Martial Arts Games / Teublitz (GER)</v>
      </c>
      <c r="B57" s="292" t="s">
        <v>2596</v>
      </c>
      <c r="H57" s="287"/>
      <c r="I57" s="287"/>
      <c r="J57" s="287"/>
      <c r="K57" s="287"/>
      <c r="AG57" s="277" t="s">
        <v>2635</v>
      </c>
      <c r="AH57" s="277" t="s">
        <v>2636</v>
      </c>
      <c r="AI57" s="277" t="s">
        <v>2637</v>
      </c>
      <c r="AJ57" s="277" t="s">
        <v>2638</v>
      </c>
      <c r="AK57" s="277" t="s">
        <v>2639</v>
      </c>
      <c r="AM57" s="282" t="s">
        <v>274</v>
      </c>
      <c r="AN57" s="282" t="s">
        <v>274</v>
      </c>
      <c r="AO57" s="282" t="s">
        <v>274</v>
      </c>
      <c r="AP57" s="282" t="s">
        <v>274</v>
      </c>
      <c r="AQ57" s="282" t="s">
        <v>274</v>
      </c>
      <c r="AR57" s="282" t="s">
        <v>400</v>
      </c>
      <c r="AS57" s="282" t="s">
        <v>278</v>
      </c>
      <c r="AT57" s="282" t="s">
        <v>278</v>
      </c>
      <c r="AU57" s="282" t="s">
        <v>278</v>
      </c>
      <c r="AV57" s="282" t="s">
        <v>278</v>
      </c>
      <c r="AW57" s="282" t="s">
        <v>278</v>
      </c>
      <c r="AX57" s="282" t="s">
        <v>400</v>
      </c>
    </row>
    <row r="58" spans="1:50" x14ac:dyDescent="0.25">
      <c r="A58" s="291" t="str">
        <f t="shared" ref="A58:A63" si="0">A4</f>
        <v>Austrian State Championships / Wels (AUT)</v>
      </c>
      <c r="B58" s="292" t="s">
        <v>2597</v>
      </c>
      <c r="AG58" s="277" t="s">
        <v>3245</v>
      </c>
      <c r="AH58" s="277" t="s">
        <v>3246</v>
      </c>
      <c r="AI58" s="277" t="s">
        <v>3247</v>
      </c>
      <c r="AJ58" s="277" t="s">
        <v>3248</v>
      </c>
      <c r="AK58" s="277" t="s">
        <v>3249</v>
      </c>
      <c r="AM58" s="282" t="s">
        <v>276</v>
      </c>
      <c r="AN58" s="282" t="s">
        <v>276</v>
      </c>
      <c r="AO58" s="282" t="s">
        <v>276</v>
      </c>
      <c r="AP58" s="282" t="s">
        <v>276</v>
      </c>
      <c r="AQ58" s="282" t="s">
        <v>276</v>
      </c>
      <c r="AR58" s="282" t="s">
        <v>255</v>
      </c>
      <c r="AS58" s="282" t="s">
        <v>280</v>
      </c>
      <c r="AT58" s="282" t="s">
        <v>280</v>
      </c>
      <c r="AU58" s="282" t="s">
        <v>280</v>
      </c>
      <c r="AV58" s="282" t="s">
        <v>280</v>
      </c>
      <c r="AW58" s="282" t="s">
        <v>280</v>
      </c>
      <c r="AX58" s="282" t="s">
        <v>255</v>
      </c>
    </row>
    <row r="59" spans="1:50" x14ac:dyDescent="0.25">
      <c r="A59" s="291" t="str">
        <f t="shared" si="0"/>
        <v>European Games / San Marino  (SMR)</v>
      </c>
      <c r="B59" s="292" t="s">
        <v>2596</v>
      </c>
      <c r="O59" s="277" t="s">
        <v>319</v>
      </c>
      <c r="P59" s="277" t="s">
        <v>321</v>
      </c>
      <c r="Q59" s="277" t="s">
        <v>322</v>
      </c>
      <c r="R59" s="306" t="s">
        <v>320</v>
      </c>
      <c r="S59" s="306" t="s">
        <v>323</v>
      </c>
      <c r="T59" s="306" t="s">
        <v>324</v>
      </c>
      <c r="AG59" s="277" t="s">
        <v>2646</v>
      </c>
      <c r="AH59" s="277" t="s">
        <v>2646</v>
      </c>
      <c r="AI59" s="277" t="s">
        <v>2647</v>
      </c>
      <c r="AJ59" s="277" t="s">
        <v>2647</v>
      </c>
      <c r="AK59" s="277" t="s">
        <v>2647</v>
      </c>
      <c r="AM59" s="282"/>
      <c r="AN59" s="282"/>
      <c r="AO59" s="282"/>
      <c r="AP59" s="282"/>
      <c r="AQ59" s="282"/>
      <c r="AR59" s="282"/>
      <c r="AS59" s="282" t="s">
        <v>281</v>
      </c>
      <c r="AT59" s="282" t="s">
        <v>281</v>
      </c>
      <c r="AU59" s="282" t="s">
        <v>281</v>
      </c>
      <c r="AV59" s="282" t="s">
        <v>281</v>
      </c>
      <c r="AW59" s="282" t="s">
        <v>281</v>
      </c>
      <c r="AX59" s="282"/>
    </row>
    <row r="60" spans="1:50" x14ac:dyDescent="0.25">
      <c r="A60" s="291" t="str">
        <f t="shared" si="0"/>
        <v>Int. German Open / Simmern (Ger)</v>
      </c>
      <c r="B60" s="292" t="s">
        <v>2600</v>
      </c>
      <c r="O60" s="277" t="s">
        <v>325</v>
      </c>
      <c r="P60" s="277" t="s">
        <v>329</v>
      </c>
      <c r="Q60" s="277" t="s">
        <v>333</v>
      </c>
      <c r="R60" s="277" t="s">
        <v>337</v>
      </c>
      <c r="S60" s="277" t="s">
        <v>341</v>
      </c>
      <c r="T60" s="277" t="s">
        <v>345</v>
      </c>
      <c r="AM60" s="282"/>
      <c r="AN60" s="282"/>
      <c r="AO60" s="282"/>
      <c r="AP60" s="282"/>
      <c r="AQ60" s="282"/>
      <c r="AR60" s="282"/>
      <c r="AS60" s="282" t="s">
        <v>282</v>
      </c>
      <c r="AT60" s="282" t="s">
        <v>282</v>
      </c>
      <c r="AU60" s="282" t="s">
        <v>282</v>
      </c>
      <c r="AV60" s="282" t="s">
        <v>282</v>
      </c>
      <c r="AW60" s="282" t="s">
        <v>282</v>
      </c>
      <c r="AX60" s="282"/>
    </row>
    <row r="61" spans="1:50" x14ac:dyDescent="0.25">
      <c r="A61" s="277" t="str">
        <f t="shared" si="0"/>
        <v>Juniorscup / Bregenz (AUT)</v>
      </c>
      <c r="B61" s="292" t="s">
        <v>2598</v>
      </c>
      <c r="O61" s="277" t="s">
        <v>326</v>
      </c>
      <c r="P61" s="277" t="s">
        <v>330</v>
      </c>
      <c r="Q61" s="277" t="s">
        <v>334</v>
      </c>
      <c r="R61" s="277" t="s">
        <v>338</v>
      </c>
      <c r="S61" s="277" t="s">
        <v>342</v>
      </c>
      <c r="T61" s="277" t="s">
        <v>346</v>
      </c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</row>
    <row r="62" spans="1:50" x14ac:dyDescent="0.25">
      <c r="A62" s="277" t="str">
        <f t="shared" si="0"/>
        <v>WORLD MARTIAL ARTS GAMES / (GER)</v>
      </c>
      <c r="B62" s="292" t="s">
        <v>2596</v>
      </c>
      <c r="O62" s="277" t="s">
        <v>327</v>
      </c>
      <c r="P62" s="277" t="s">
        <v>331</v>
      </c>
      <c r="Q62" s="277" t="s">
        <v>335</v>
      </c>
      <c r="R62" s="277" t="s">
        <v>339</v>
      </c>
      <c r="S62" s="277" t="s">
        <v>343</v>
      </c>
      <c r="T62" s="277" t="s">
        <v>347</v>
      </c>
      <c r="AM62" s="282"/>
      <c r="AN62" s="282"/>
      <c r="AO62" s="282"/>
      <c r="AP62" s="282"/>
      <c r="AQ62" s="282"/>
      <c r="AR62" s="282"/>
      <c r="AS62" s="282"/>
      <c r="AT62" s="282"/>
      <c r="AU62" s="282"/>
      <c r="AV62" s="282"/>
      <c r="AW62" s="282"/>
      <c r="AX62" s="282"/>
    </row>
    <row r="63" spans="1:50" x14ac:dyDescent="0.25">
      <c r="A63" s="277" t="str">
        <f t="shared" si="0"/>
        <v>World Cup-Bregenz Open / Bregenz AUT</v>
      </c>
      <c r="B63" s="292" t="s">
        <v>2599</v>
      </c>
      <c r="O63" s="277" t="s">
        <v>328</v>
      </c>
      <c r="P63" s="277" t="s">
        <v>332</v>
      </c>
      <c r="Q63" s="277" t="s">
        <v>336</v>
      </c>
      <c r="R63" s="277" t="s">
        <v>340</v>
      </c>
      <c r="S63" s="277" t="s">
        <v>344</v>
      </c>
      <c r="T63" s="277" t="s">
        <v>348</v>
      </c>
      <c r="AM63" s="309" t="s">
        <v>167</v>
      </c>
      <c r="AN63" s="309" t="s">
        <v>168</v>
      </c>
      <c r="AO63" s="309" t="s">
        <v>169</v>
      </c>
      <c r="AP63" s="309" t="s">
        <v>170</v>
      </c>
      <c r="AQ63" s="309" t="s">
        <v>171</v>
      </c>
      <c r="AR63" s="287" t="s">
        <v>447</v>
      </c>
      <c r="AS63" s="309" t="s">
        <v>196</v>
      </c>
      <c r="AT63" s="309" t="s">
        <v>197</v>
      </c>
      <c r="AU63" s="309" t="s">
        <v>198</v>
      </c>
      <c r="AV63" s="309" t="s">
        <v>199</v>
      </c>
      <c r="AW63" s="309" t="s">
        <v>200</v>
      </c>
      <c r="AX63" s="287" t="s">
        <v>441</v>
      </c>
    </row>
    <row r="64" spans="1:50" x14ac:dyDescent="0.25">
      <c r="B64" s="277" t="s">
        <v>2412</v>
      </c>
      <c r="AG64" s="277" t="s">
        <v>207</v>
      </c>
      <c r="AH64" s="277" t="s">
        <v>122</v>
      </c>
      <c r="AI64" s="277" t="s">
        <v>128</v>
      </c>
      <c r="AJ64" s="277" t="s">
        <v>134</v>
      </c>
      <c r="AK64" s="277" t="s">
        <v>112</v>
      </c>
      <c r="AM64" s="282" t="s">
        <v>272</v>
      </c>
      <c r="AN64" s="282" t="s">
        <v>272</v>
      </c>
      <c r="AO64" s="282" t="s">
        <v>272</v>
      </c>
      <c r="AP64" s="282" t="s">
        <v>272</v>
      </c>
      <c r="AQ64" s="282" t="s">
        <v>272</v>
      </c>
      <c r="AR64" s="282" t="s">
        <v>400</v>
      </c>
      <c r="AS64" s="282" t="s">
        <v>274</v>
      </c>
      <c r="AT64" s="282" t="s">
        <v>274</v>
      </c>
      <c r="AU64" s="282" t="s">
        <v>274</v>
      </c>
      <c r="AV64" s="282" t="s">
        <v>274</v>
      </c>
      <c r="AW64" s="282" t="s">
        <v>274</v>
      </c>
      <c r="AX64" s="282" t="s">
        <v>400</v>
      </c>
    </row>
    <row r="65" spans="2:50" x14ac:dyDescent="0.25">
      <c r="B65" s="277" t="s">
        <v>2413</v>
      </c>
      <c r="O65" s="293" t="s">
        <v>325</v>
      </c>
      <c r="P65" s="293" t="s">
        <v>326</v>
      </c>
      <c r="Q65" s="293" t="s">
        <v>327</v>
      </c>
      <c r="R65" s="294" t="s">
        <v>328</v>
      </c>
      <c r="S65" s="277" t="s">
        <v>337</v>
      </c>
      <c r="T65" s="277" t="s">
        <v>338</v>
      </c>
      <c r="U65" s="277" t="s">
        <v>339</v>
      </c>
      <c r="V65" s="277" t="s">
        <v>340</v>
      </c>
      <c r="AF65" s="306" t="s">
        <v>373</v>
      </c>
      <c r="AH65" s="277" t="s">
        <v>208</v>
      </c>
      <c r="AI65" s="277" t="s">
        <v>213</v>
      </c>
      <c r="AJ65" s="277" t="s">
        <v>219</v>
      </c>
      <c r="AK65" s="277" t="s">
        <v>225</v>
      </c>
      <c r="AM65" s="282" t="s">
        <v>274</v>
      </c>
      <c r="AN65" s="282" t="s">
        <v>274</v>
      </c>
      <c r="AO65" s="282" t="s">
        <v>274</v>
      </c>
      <c r="AP65" s="282" t="s">
        <v>274</v>
      </c>
      <c r="AQ65" s="282" t="s">
        <v>274</v>
      </c>
      <c r="AR65" s="282" t="s">
        <v>255</v>
      </c>
      <c r="AS65" s="282" t="s">
        <v>278</v>
      </c>
      <c r="AT65" s="282" t="s">
        <v>278</v>
      </c>
      <c r="AU65" s="282" t="s">
        <v>278</v>
      </c>
      <c r="AV65" s="282" t="s">
        <v>278</v>
      </c>
      <c r="AW65" s="282" t="s">
        <v>278</v>
      </c>
      <c r="AX65" s="282" t="s">
        <v>255</v>
      </c>
    </row>
    <row r="66" spans="2:50" x14ac:dyDescent="0.25">
      <c r="B66" s="277" t="s">
        <v>2414</v>
      </c>
      <c r="O66" s="277" t="s">
        <v>313</v>
      </c>
      <c r="P66" s="277" t="s">
        <v>313</v>
      </c>
      <c r="Q66" s="277" t="s">
        <v>313</v>
      </c>
      <c r="R66" s="277" t="s">
        <v>313</v>
      </c>
      <c r="S66" s="277" t="s">
        <v>313</v>
      </c>
      <c r="T66" s="277" t="s">
        <v>313</v>
      </c>
      <c r="U66" s="277" t="s">
        <v>313</v>
      </c>
      <c r="V66" s="277" t="s">
        <v>313</v>
      </c>
      <c r="AF66" s="277" t="s">
        <v>374</v>
      </c>
      <c r="AH66" s="277" t="s">
        <v>283</v>
      </c>
      <c r="AI66" s="277" t="s">
        <v>285</v>
      </c>
      <c r="AJ66" s="277" t="s">
        <v>286</v>
      </c>
      <c r="AK66" s="277" t="s">
        <v>287</v>
      </c>
      <c r="AM66" s="282" t="s">
        <v>276</v>
      </c>
      <c r="AN66" s="282" t="s">
        <v>276</v>
      </c>
      <c r="AO66" s="282" t="s">
        <v>276</v>
      </c>
      <c r="AP66" s="282" t="s">
        <v>276</v>
      </c>
      <c r="AQ66" s="282" t="s">
        <v>276</v>
      </c>
      <c r="AR66" s="282"/>
      <c r="AS66" s="282" t="s">
        <v>279</v>
      </c>
      <c r="AT66" s="282" t="s">
        <v>279</v>
      </c>
      <c r="AU66" s="282" t="s">
        <v>279</v>
      </c>
      <c r="AV66" s="282" t="s">
        <v>279</v>
      </c>
      <c r="AW66" s="282" t="s">
        <v>279</v>
      </c>
      <c r="AX66" s="282"/>
    </row>
    <row r="67" spans="2:50" x14ac:dyDescent="0.25">
      <c r="B67" s="277" t="s">
        <v>2415</v>
      </c>
      <c r="AF67" s="277" t="s">
        <v>375</v>
      </c>
      <c r="AH67" s="277" t="s">
        <v>209</v>
      </c>
      <c r="AI67" s="277" t="s">
        <v>215</v>
      </c>
      <c r="AJ67" s="277" t="s">
        <v>221</v>
      </c>
      <c r="AK67" s="277" t="s">
        <v>227</v>
      </c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 t="s">
        <v>457</v>
      </c>
    </row>
    <row r="68" spans="2:50" x14ac:dyDescent="0.25">
      <c r="B68" s="277" t="s">
        <v>2416</v>
      </c>
      <c r="O68" s="277" t="s">
        <v>329</v>
      </c>
      <c r="P68" s="277" t="s">
        <v>330</v>
      </c>
      <c r="Q68" s="277" t="s">
        <v>331</v>
      </c>
      <c r="R68" s="277" t="s">
        <v>332</v>
      </c>
      <c r="S68" s="277" t="s">
        <v>341</v>
      </c>
      <c r="T68" s="277" t="s">
        <v>342</v>
      </c>
      <c r="U68" s="277" t="s">
        <v>343</v>
      </c>
      <c r="V68" s="277" t="s">
        <v>344</v>
      </c>
      <c r="AF68" s="277" t="s">
        <v>3089</v>
      </c>
      <c r="AH68" s="277" t="s">
        <v>210</v>
      </c>
      <c r="AI68" s="277" t="s">
        <v>216</v>
      </c>
      <c r="AJ68" s="277" t="s">
        <v>222</v>
      </c>
      <c r="AK68" s="277" t="s">
        <v>228</v>
      </c>
      <c r="AM68" s="282"/>
      <c r="AN68" s="282"/>
      <c r="AO68" s="282"/>
      <c r="AP68" s="282"/>
      <c r="AQ68" s="282"/>
      <c r="AR68" s="282" t="s">
        <v>448</v>
      </c>
      <c r="AS68" s="282"/>
      <c r="AT68" s="282"/>
      <c r="AU68" s="282"/>
      <c r="AV68" s="282"/>
      <c r="AW68" s="282"/>
      <c r="AX68" s="282" t="s">
        <v>400</v>
      </c>
    </row>
    <row r="69" spans="2:50" x14ac:dyDescent="0.25">
      <c r="B69" s="277" t="s">
        <v>2417</v>
      </c>
      <c r="O69" s="277" t="s">
        <v>349</v>
      </c>
      <c r="P69" s="277" t="s">
        <v>349</v>
      </c>
      <c r="Q69" s="277" t="s">
        <v>349</v>
      </c>
      <c r="R69" s="277" t="s">
        <v>349</v>
      </c>
      <c r="S69" s="277" t="s">
        <v>349</v>
      </c>
      <c r="T69" s="277" t="s">
        <v>349</v>
      </c>
      <c r="U69" s="277" t="s">
        <v>349</v>
      </c>
      <c r="V69" s="277" t="s">
        <v>349</v>
      </c>
      <c r="AC69" s="284" t="s">
        <v>374</v>
      </c>
      <c r="AD69" s="295" t="s">
        <v>375</v>
      </c>
      <c r="AH69" s="277" t="s">
        <v>212</v>
      </c>
      <c r="AI69" s="277" t="s">
        <v>218</v>
      </c>
      <c r="AJ69" s="277" t="s">
        <v>224</v>
      </c>
      <c r="AK69" s="277" t="s">
        <v>230</v>
      </c>
      <c r="AM69" s="305" t="s">
        <v>172</v>
      </c>
      <c r="AN69" s="305" t="s">
        <v>173</v>
      </c>
      <c r="AO69" s="305" t="s">
        <v>174</v>
      </c>
      <c r="AP69" s="305" t="s">
        <v>175</v>
      </c>
      <c r="AQ69" s="305" t="s">
        <v>176</v>
      </c>
      <c r="AR69" s="282" t="s">
        <v>400</v>
      </c>
      <c r="AS69" s="305" t="s">
        <v>201</v>
      </c>
      <c r="AT69" s="305" t="s">
        <v>202</v>
      </c>
      <c r="AU69" s="305" t="s">
        <v>203</v>
      </c>
      <c r="AV69" s="305" t="s">
        <v>204</v>
      </c>
      <c r="AW69" s="305" t="s">
        <v>205</v>
      </c>
      <c r="AX69" s="282" t="s">
        <v>255</v>
      </c>
    </row>
    <row r="70" spans="2:50" x14ac:dyDescent="0.25">
      <c r="B70" s="277" t="s">
        <v>2418</v>
      </c>
      <c r="O70" s="277" t="s">
        <v>350</v>
      </c>
      <c r="P70" s="277" t="s">
        <v>350</v>
      </c>
      <c r="Q70" s="277" t="s">
        <v>350</v>
      </c>
      <c r="R70" s="277" t="s">
        <v>350</v>
      </c>
      <c r="S70" s="277" t="s">
        <v>350</v>
      </c>
      <c r="T70" s="277" t="s">
        <v>350</v>
      </c>
      <c r="U70" s="277" t="s">
        <v>350</v>
      </c>
      <c r="V70" s="277" t="s">
        <v>350</v>
      </c>
      <c r="AC70" s="277" t="s">
        <v>378</v>
      </c>
      <c r="AD70" s="277" t="s">
        <v>378</v>
      </c>
      <c r="AF70" s="277" t="s">
        <v>372</v>
      </c>
      <c r="AM70" s="282" t="s">
        <v>272</v>
      </c>
      <c r="AN70" s="282" t="s">
        <v>272</v>
      </c>
      <c r="AO70" s="282" t="s">
        <v>272</v>
      </c>
      <c r="AP70" s="282" t="s">
        <v>272</v>
      </c>
      <c r="AQ70" s="282" t="s">
        <v>272</v>
      </c>
      <c r="AR70" s="282" t="s">
        <v>255</v>
      </c>
      <c r="AS70" s="282" t="s">
        <v>274</v>
      </c>
      <c r="AT70" s="282" t="s">
        <v>274</v>
      </c>
      <c r="AU70" s="282" t="s">
        <v>274</v>
      </c>
      <c r="AV70" s="282" t="s">
        <v>274</v>
      </c>
      <c r="AW70" s="282" t="s">
        <v>274</v>
      </c>
      <c r="AX70" s="282"/>
    </row>
    <row r="71" spans="2:50" x14ac:dyDescent="0.25">
      <c r="B71" s="277" t="s">
        <v>2419</v>
      </c>
      <c r="O71" s="277" t="s">
        <v>313</v>
      </c>
      <c r="P71" s="277" t="s">
        <v>313</v>
      </c>
      <c r="Q71" s="277" t="s">
        <v>313</v>
      </c>
      <c r="R71" s="277" t="s">
        <v>313</v>
      </c>
      <c r="S71" s="277" t="s">
        <v>313</v>
      </c>
      <c r="T71" s="277" t="s">
        <v>313</v>
      </c>
      <c r="U71" s="277" t="s">
        <v>313</v>
      </c>
      <c r="V71" s="277" t="s">
        <v>313</v>
      </c>
      <c r="AF71" s="277" t="s">
        <v>376</v>
      </c>
      <c r="AM71" s="282" t="s">
        <v>274</v>
      </c>
      <c r="AN71" s="282" t="s">
        <v>274</v>
      </c>
      <c r="AO71" s="282" t="s">
        <v>274</v>
      </c>
      <c r="AP71" s="282" t="s">
        <v>274</v>
      </c>
      <c r="AQ71" s="282" t="s">
        <v>274</v>
      </c>
      <c r="AR71" s="282"/>
      <c r="AS71" s="282" t="s">
        <v>278</v>
      </c>
      <c r="AT71" s="282" t="s">
        <v>278</v>
      </c>
      <c r="AU71" s="282" t="s">
        <v>278</v>
      </c>
      <c r="AV71" s="282" t="s">
        <v>278</v>
      </c>
      <c r="AW71" s="282" t="s">
        <v>278</v>
      </c>
      <c r="AX71" s="282"/>
    </row>
    <row r="72" spans="2:50" x14ac:dyDescent="0.25">
      <c r="B72" s="277" t="s">
        <v>2420</v>
      </c>
      <c r="AF72" s="277" t="s">
        <v>377</v>
      </c>
      <c r="AH72" s="277" t="s">
        <v>119</v>
      </c>
      <c r="AI72" s="277" t="s">
        <v>125</v>
      </c>
      <c r="AJ72" s="277" t="s">
        <v>131</v>
      </c>
      <c r="AK72" s="277" t="s">
        <v>111</v>
      </c>
      <c r="AM72" s="282" t="s">
        <v>276</v>
      </c>
      <c r="AN72" s="282" t="s">
        <v>276</v>
      </c>
      <c r="AO72" s="282" t="s">
        <v>276</v>
      </c>
      <c r="AP72" s="282" t="s">
        <v>276</v>
      </c>
      <c r="AQ72" s="282" t="s">
        <v>276</v>
      </c>
      <c r="AR72" s="282"/>
      <c r="AS72" s="282" t="s">
        <v>279</v>
      </c>
      <c r="AT72" s="282" t="s">
        <v>279</v>
      </c>
      <c r="AU72" s="282" t="s">
        <v>279</v>
      </c>
      <c r="AV72" s="282" t="s">
        <v>279</v>
      </c>
      <c r="AW72" s="282" t="s">
        <v>279</v>
      </c>
      <c r="AX72" s="282"/>
    </row>
    <row r="73" spans="2:50" x14ac:dyDescent="0.25">
      <c r="B73" s="277" t="s">
        <v>2421</v>
      </c>
      <c r="O73" s="277" t="s">
        <v>333</v>
      </c>
      <c r="P73" s="277" t="s">
        <v>334</v>
      </c>
      <c r="Q73" s="277" t="s">
        <v>335</v>
      </c>
      <c r="R73" s="277" t="s">
        <v>336</v>
      </c>
      <c r="S73" s="277" t="s">
        <v>345</v>
      </c>
      <c r="T73" s="277" t="s">
        <v>346</v>
      </c>
      <c r="U73" s="277" t="s">
        <v>347</v>
      </c>
      <c r="V73" s="277" t="s">
        <v>348</v>
      </c>
      <c r="AF73" s="277" t="s">
        <v>3090</v>
      </c>
      <c r="AG73" s="277" t="s">
        <v>399</v>
      </c>
      <c r="AH73" s="277" t="s">
        <v>232</v>
      </c>
      <c r="AI73" s="277" t="s">
        <v>237</v>
      </c>
      <c r="AJ73" s="277" t="s">
        <v>243</v>
      </c>
      <c r="AK73" s="277" t="s">
        <v>249</v>
      </c>
    </row>
    <row r="74" spans="2:50" x14ac:dyDescent="0.25">
      <c r="B74" s="277" t="s">
        <v>2422</v>
      </c>
      <c r="O74" s="277" t="s">
        <v>349</v>
      </c>
      <c r="P74" s="277" t="s">
        <v>349</v>
      </c>
      <c r="Q74" s="277" t="s">
        <v>349</v>
      </c>
      <c r="R74" s="277" t="s">
        <v>349</v>
      </c>
      <c r="S74" s="277" t="s">
        <v>349</v>
      </c>
      <c r="T74" s="277" t="s">
        <v>349</v>
      </c>
      <c r="U74" s="277" t="s">
        <v>349</v>
      </c>
      <c r="V74" s="277" t="s">
        <v>349</v>
      </c>
      <c r="AC74" s="295" t="s">
        <v>376</v>
      </c>
      <c r="AD74" s="295" t="s">
        <v>377</v>
      </c>
      <c r="AH74" s="277" t="s">
        <v>284</v>
      </c>
      <c r="AI74" s="277" t="s">
        <v>288</v>
      </c>
      <c r="AJ74" s="277" t="s">
        <v>289</v>
      </c>
      <c r="AK74" s="277" t="s">
        <v>290</v>
      </c>
    </row>
    <row r="75" spans="2:50" x14ac:dyDescent="0.25">
      <c r="B75" s="277" t="s">
        <v>2423</v>
      </c>
      <c r="O75" s="277" t="s">
        <v>350</v>
      </c>
      <c r="P75" s="277" t="s">
        <v>350</v>
      </c>
      <c r="Q75" s="277" t="s">
        <v>350</v>
      </c>
      <c r="R75" s="277" t="s">
        <v>350</v>
      </c>
      <c r="S75" s="277" t="s">
        <v>350</v>
      </c>
      <c r="T75" s="277" t="s">
        <v>350</v>
      </c>
      <c r="U75" s="277" t="s">
        <v>350</v>
      </c>
      <c r="V75" s="277" t="s">
        <v>350</v>
      </c>
      <c r="AC75" s="277" t="s">
        <v>378</v>
      </c>
      <c r="AD75" s="277" t="s">
        <v>378</v>
      </c>
      <c r="AH75" s="277" t="s">
        <v>233</v>
      </c>
      <c r="AI75" s="277" t="s">
        <v>239</v>
      </c>
      <c r="AJ75" s="277" t="s">
        <v>245</v>
      </c>
      <c r="AK75" s="277" t="s">
        <v>251</v>
      </c>
      <c r="AM75" s="277" t="s">
        <v>206</v>
      </c>
      <c r="AO75" s="306" t="s">
        <v>231</v>
      </c>
      <c r="AQ75" s="305" t="s">
        <v>223</v>
      </c>
      <c r="AT75" s="305" t="s">
        <v>247</v>
      </c>
      <c r="AV75" s="305" t="s">
        <v>253</v>
      </c>
    </row>
    <row r="76" spans="2:50" x14ac:dyDescent="0.25">
      <c r="B76" s="277" t="s">
        <v>2424</v>
      </c>
      <c r="O76" s="277" t="s">
        <v>313</v>
      </c>
      <c r="P76" s="277" t="s">
        <v>313</v>
      </c>
      <c r="Q76" s="277" t="s">
        <v>313</v>
      </c>
      <c r="R76" s="277" t="s">
        <v>313</v>
      </c>
      <c r="S76" s="277" t="s">
        <v>313</v>
      </c>
      <c r="T76" s="277" t="s">
        <v>313</v>
      </c>
      <c r="U76" s="277" t="s">
        <v>313</v>
      </c>
      <c r="V76" s="277" t="s">
        <v>313</v>
      </c>
      <c r="AH76" s="277" t="s">
        <v>234</v>
      </c>
      <c r="AI76" s="277" t="s">
        <v>240</v>
      </c>
      <c r="AJ76" s="277" t="s">
        <v>246</v>
      </c>
      <c r="AK76" s="277" t="s">
        <v>252</v>
      </c>
      <c r="AM76" s="296" t="s">
        <v>267</v>
      </c>
      <c r="AO76" s="296" t="s">
        <v>267</v>
      </c>
      <c r="AQ76" s="277" t="s">
        <v>272</v>
      </c>
      <c r="AS76" s="277" t="s">
        <v>68</v>
      </c>
      <c r="AT76" s="277" t="s">
        <v>274</v>
      </c>
      <c r="AV76" s="277" t="s">
        <v>274</v>
      </c>
    </row>
    <row r="77" spans="2:50" x14ac:dyDescent="0.25">
      <c r="B77" s="277" t="s">
        <v>2425</v>
      </c>
      <c r="AH77" s="277" t="s">
        <v>236</v>
      </c>
      <c r="AI77" s="277" t="s">
        <v>242</v>
      </c>
      <c r="AJ77" s="277" t="s">
        <v>248</v>
      </c>
      <c r="AK77" s="277" t="s">
        <v>254</v>
      </c>
      <c r="AM77" s="296" t="s">
        <v>268</v>
      </c>
      <c r="AO77" s="296" t="s">
        <v>268</v>
      </c>
      <c r="AQ77" s="277" t="s">
        <v>274</v>
      </c>
      <c r="AS77" s="277" t="s">
        <v>380</v>
      </c>
      <c r="AT77" s="277" t="s">
        <v>278</v>
      </c>
      <c r="AV77" s="277" t="s">
        <v>278</v>
      </c>
    </row>
    <row r="78" spans="2:50" x14ac:dyDescent="0.25">
      <c r="B78" s="277" t="s">
        <v>2426</v>
      </c>
      <c r="AC78" s="277" t="s">
        <v>3090</v>
      </c>
      <c r="AD78" s="277" t="s">
        <v>3089</v>
      </c>
      <c r="AM78" s="296" t="s">
        <v>269</v>
      </c>
      <c r="AO78" s="296" t="s">
        <v>269</v>
      </c>
      <c r="AQ78" s="277" t="s">
        <v>276</v>
      </c>
      <c r="AT78" s="277" t="s">
        <v>279</v>
      </c>
      <c r="AV78" s="277" t="s">
        <v>279</v>
      </c>
    </row>
    <row r="79" spans="2:50" x14ac:dyDescent="0.25">
      <c r="B79" s="277" t="s">
        <v>2427</v>
      </c>
      <c r="AC79" s="277" t="s">
        <v>378</v>
      </c>
      <c r="AD79" s="277" t="s">
        <v>378</v>
      </c>
      <c r="AM79" s="296" t="s">
        <v>271</v>
      </c>
      <c r="AO79" s="296" t="s">
        <v>271</v>
      </c>
      <c r="AS79" s="277" t="s">
        <v>381</v>
      </c>
    </row>
    <row r="80" spans="2:50" x14ac:dyDescent="0.25">
      <c r="B80" s="277" t="s">
        <v>2428</v>
      </c>
      <c r="AM80" s="296" t="s">
        <v>272</v>
      </c>
      <c r="AO80" s="296" t="s">
        <v>272</v>
      </c>
      <c r="AR80" s="305" t="s">
        <v>229</v>
      </c>
      <c r="AS80" s="277" t="s">
        <v>382</v>
      </c>
    </row>
    <row r="81" spans="1:51" x14ac:dyDescent="0.25">
      <c r="B81" s="277" t="s">
        <v>2429</v>
      </c>
      <c r="AM81" s="296" t="s">
        <v>273</v>
      </c>
      <c r="AO81" s="296" t="s">
        <v>273</v>
      </c>
      <c r="AR81" s="277" t="s">
        <v>272</v>
      </c>
    </row>
    <row r="82" spans="1:51" x14ac:dyDescent="0.25">
      <c r="B82" s="277" t="s">
        <v>2430</v>
      </c>
      <c r="AM82" s="296" t="s">
        <v>275</v>
      </c>
      <c r="AO82" s="296" t="s">
        <v>274</v>
      </c>
      <c r="AR82" s="277" t="s">
        <v>274</v>
      </c>
    </row>
    <row r="83" spans="1:51" x14ac:dyDescent="0.25">
      <c r="B83" s="277" t="s">
        <v>2431</v>
      </c>
      <c r="AF83" s="277" t="s">
        <v>366</v>
      </c>
      <c r="AG83" s="277" t="s">
        <v>367</v>
      </c>
      <c r="AH83" s="294" t="s">
        <v>368</v>
      </c>
      <c r="AO83" s="297" t="s">
        <v>276</v>
      </c>
      <c r="AR83" s="277" t="s">
        <v>276</v>
      </c>
    </row>
    <row r="84" spans="1:51" x14ac:dyDescent="0.25">
      <c r="AF84" s="277" t="s">
        <v>369</v>
      </c>
      <c r="AG84" s="277" t="s">
        <v>296</v>
      </c>
      <c r="AH84" s="277" t="s">
        <v>298</v>
      </c>
    </row>
    <row r="85" spans="1:51" x14ac:dyDescent="0.25">
      <c r="AF85" s="277" t="s">
        <v>370</v>
      </c>
      <c r="AG85" s="277" t="s">
        <v>297</v>
      </c>
      <c r="AH85" s="277" t="s">
        <v>299</v>
      </c>
    </row>
    <row r="86" spans="1:51" x14ac:dyDescent="0.25">
      <c r="AF86" s="277" t="s">
        <v>2396</v>
      </c>
      <c r="AG86" s="277" t="s">
        <v>2397</v>
      </c>
      <c r="AH86" s="277" t="s">
        <v>2398</v>
      </c>
    </row>
    <row r="90" spans="1:51" x14ac:dyDescent="0.25">
      <c r="A90" s="277" t="s">
        <v>2349</v>
      </c>
    </row>
    <row r="91" spans="1:51" x14ac:dyDescent="0.25">
      <c r="A91" s="277" t="s">
        <v>2352</v>
      </c>
      <c r="AM91" s="273" t="s">
        <v>208</v>
      </c>
      <c r="AN91" s="273" t="s">
        <v>283</v>
      </c>
      <c r="AO91" s="273" t="s">
        <v>209</v>
      </c>
      <c r="AP91" s="273" t="s">
        <v>210</v>
      </c>
      <c r="AQ91" s="273" t="s">
        <v>211</v>
      </c>
      <c r="AR91" s="273" t="s">
        <v>212</v>
      </c>
      <c r="AT91" s="273" t="s">
        <v>232</v>
      </c>
      <c r="AU91" s="273" t="s">
        <v>284</v>
      </c>
      <c r="AV91" s="273" t="s">
        <v>233</v>
      </c>
      <c r="AW91" s="273" t="s">
        <v>234</v>
      </c>
      <c r="AX91" s="273" t="s">
        <v>235</v>
      </c>
      <c r="AY91" s="273" t="s">
        <v>236</v>
      </c>
    </row>
    <row r="92" spans="1:51" x14ac:dyDescent="0.25">
      <c r="A92" s="277" t="s">
        <v>2350</v>
      </c>
      <c r="AM92" s="277" t="s">
        <v>268</v>
      </c>
      <c r="AN92" s="277" t="s">
        <v>268</v>
      </c>
      <c r="AO92" s="277" t="s">
        <v>268</v>
      </c>
      <c r="AP92" s="277" t="s">
        <v>268</v>
      </c>
      <c r="AQ92" s="277" t="s">
        <v>268</v>
      </c>
      <c r="AR92" s="277" t="s">
        <v>268</v>
      </c>
      <c r="AT92" s="287" t="s">
        <v>268</v>
      </c>
      <c r="AU92" s="287" t="s">
        <v>268</v>
      </c>
      <c r="AV92" s="287" t="s">
        <v>268</v>
      </c>
      <c r="AW92" s="287" t="s">
        <v>268</v>
      </c>
      <c r="AX92" s="287" t="s">
        <v>268</v>
      </c>
      <c r="AY92" s="273" t="s">
        <v>268</v>
      </c>
    </row>
    <row r="93" spans="1:51" x14ac:dyDescent="0.25">
      <c r="A93" s="277" t="s">
        <v>2351</v>
      </c>
      <c r="AM93" s="277" t="s">
        <v>269</v>
      </c>
      <c r="AN93" s="277" t="s">
        <v>269</v>
      </c>
      <c r="AO93" s="277" t="s">
        <v>269</v>
      </c>
      <c r="AP93" s="277" t="s">
        <v>269</v>
      </c>
      <c r="AQ93" s="277" t="s">
        <v>269</v>
      </c>
      <c r="AR93" s="277" t="s">
        <v>269</v>
      </c>
      <c r="AT93" s="287" t="s">
        <v>269</v>
      </c>
      <c r="AU93" s="287" t="s">
        <v>269</v>
      </c>
      <c r="AV93" s="287" t="s">
        <v>269</v>
      </c>
      <c r="AW93" s="287" t="s">
        <v>269</v>
      </c>
      <c r="AX93" s="287" t="s">
        <v>269</v>
      </c>
      <c r="AY93" s="273" t="s">
        <v>269</v>
      </c>
    </row>
    <row r="94" spans="1:51" x14ac:dyDescent="0.25">
      <c r="A94" s="277" t="s">
        <v>2353</v>
      </c>
      <c r="AM94" s="277" t="s">
        <v>271</v>
      </c>
      <c r="AN94" s="277" t="s">
        <v>271</v>
      </c>
      <c r="AO94" s="277" t="s">
        <v>271</v>
      </c>
      <c r="AP94" s="277" t="s">
        <v>271</v>
      </c>
      <c r="AQ94" s="277" t="s">
        <v>271</v>
      </c>
      <c r="AR94" s="277" t="s">
        <v>271</v>
      </c>
      <c r="AT94" s="287" t="s">
        <v>271</v>
      </c>
      <c r="AU94" s="287" t="s">
        <v>271</v>
      </c>
      <c r="AV94" s="287" t="s">
        <v>271</v>
      </c>
      <c r="AW94" s="287" t="s">
        <v>271</v>
      </c>
      <c r="AX94" s="287" t="s">
        <v>271</v>
      </c>
      <c r="AY94" s="273" t="s">
        <v>271</v>
      </c>
    </row>
    <row r="95" spans="1:51" x14ac:dyDescent="0.25">
      <c r="A95" s="277" t="s">
        <v>2354</v>
      </c>
      <c r="AM95" s="277" t="s">
        <v>272</v>
      </c>
      <c r="AN95" s="277" t="s">
        <v>272</v>
      </c>
      <c r="AO95" s="277" t="s">
        <v>272</v>
      </c>
      <c r="AP95" s="277" t="s">
        <v>272</v>
      </c>
      <c r="AQ95" s="277" t="s">
        <v>272</v>
      </c>
      <c r="AR95" s="277" t="s">
        <v>272</v>
      </c>
      <c r="AT95" s="287" t="s">
        <v>272</v>
      </c>
      <c r="AU95" s="287" t="s">
        <v>272</v>
      </c>
      <c r="AV95" s="287" t="s">
        <v>272</v>
      </c>
      <c r="AW95" s="287" t="s">
        <v>272</v>
      </c>
      <c r="AX95" s="287" t="s">
        <v>272</v>
      </c>
      <c r="AY95" s="273" t="s">
        <v>272</v>
      </c>
    </row>
    <row r="96" spans="1:51" x14ac:dyDescent="0.25">
      <c r="A96" s="277" t="s">
        <v>2355</v>
      </c>
      <c r="AM96" s="277" t="s">
        <v>273</v>
      </c>
      <c r="AN96" s="277" t="s">
        <v>273</v>
      </c>
      <c r="AO96" s="277" t="s">
        <v>273</v>
      </c>
      <c r="AP96" s="277" t="s">
        <v>273</v>
      </c>
      <c r="AQ96" s="277" t="s">
        <v>273</v>
      </c>
      <c r="AR96" s="277" t="s">
        <v>273</v>
      </c>
      <c r="AT96" s="287" t="s">
        <v>273</v>
      </c>
      <c r="AU96" s="287" t="s">
        <v>273</v>
      </c>
      <c r="AV96" s="287" t="s">
        <v>273</v>
      </c>
      <c r="AW96" s="287" t="s">
        <v>273</v>
      </c>
      <c r="AX96" s="287" t="s">
        <v>273</v>
      </c>
      <c r="AY96" s="273" t="s">
        <v>273</v>
      </c>
    </row>
    <row r="97" spans="1:51" x14ac:dyDescent="0.25">
      <c r="A97" s="277" t="s">
        <v>2356</v>
      </c>
      <c r="AM97" s="277" t="s">
        <v>274</v>
      </c>
      <c r="AN97" s="277" t="s">
        <v>274</v>
      </c>
      <c r="AO97" s="277" t="s">
        <v>274</v>
      </c>
      <c r="AP97" s="277" t="s">
        <v>274</v>
      </c>
      <c r="AQ97" s="277" t="s">
        <v>274</v>
      </c>
      <c r="AR97" s="277" t="s">
        <v>274</v>
      </c>
      <c r="AT97" s="287" t="s">
        <v>274</v>
      </c>
      <c r="AU97" s="287" t="s">
        <v>274</v>
      </c>
      <c r="AV97" s="287" t="s">
        <v>274</v>
      </c>
      <c r="AW97" s="287" t="s">
        <v>274</v>
      </c>
      <c r="AX97" s="287" t="s">
        <v>274</v>
      </c>
      <c r="AY97" s="273" t="s">
        <v>274</v>
      </c>
    </row>
    <row r="98" spans="1:51" x14ac:dyDescent="0.25">
      <c r="AM98" s="277" t="s">
        <v>276</v>
      </c>
      <c r="AN98" s="277" t="s">
        <v>276</v>
      </c>
      <c r="AO98" s="277" t="s">
        <v>276</v>
      </c>
      <c r="AP98" s="277" t="s">
        <v>276</v>
      </c>
      <c r="AQ98" s="277" t="s">
        <v>276</v>
      </c>
      <c r="AR98" s="277" t="s">
        <v>276</v>
      </c>
      <c r="AT98" s="287" t="s">
        <v>277</v>
      </c>
      <c r="AU98" s="287" t="s">
        <v>277</v>
      </c>
      <c r="AV98" s="287" t="s">
        <v>277</v>
      </c>
      <c r="AW98" s="287" t="s">
        <v>277</v>
      </c>
      <c r="AX98" s="287" t="s">
        <v>277</v>
      </c>
      <c r="AY98" s="273" t="s">
        <v>277</v>
      </c>
    </row>
    <row r="99" spans="1:51" x14ac:dyDescent="0.25">
      <c r="AT99" s="287" t="s">
        <v>278</v>
      </c>
      <c r="AU99" s="287" t="s">
        <v>278</v>
      </c>
      <c r="AV99" s="287" t="s">
        <v>278</v>
      </c>
      <c r="AW99" s="287" t="s">
        <v>278</v>
      </c>
      <c r="AX99" s="287" t="s">
        <v>278</v>
      </c>
      <c r="AY99" s="273" t="s">
        <v>278</v>
      </c>
    </row>
    <row r="100" spans="1:51" x14ac:dyDescent="0.25">
      <c r="AT100" s="287" t="s">
        <v>279</v>
      </c>
      <c r="AU100" s="287" t="s">
        <v>279</v>
      </c>
      <c r="AV100" s="287" t="s">
        <v>279</v>
      </c>
      <c r="AW100" s="287" t="s">
        <v>279</v>
      </c>
      <c r="AX100" s="287" t="s">
        <v>279</v>
      </c>
      <c r="AY100" s="273" t="s">
        <v>279</v>
      </c>
    </row>
    <row r="103" spans="1:51" x14ac:dyDescent="0.25">
      <c r="A103" s="277" t="s">
        <v>2353</v>
      </c>
    </row>
    <row r="104" spans="1:51" x14ac:dyDescent="0.25">
      <c r="AM104" s="273" t="s">
        <v>213</v>
      </c>
      <c r="AN104" s="273" t="s">
        <v>214</v>
      </c>
      <c r="AO104" s="298" t="s">
        <v>215</v>
      </c>
      <c r="AP104" s="273" t="s">
        <v>216</v>
      </c>
      <c r="AQ104" s="273" t="s">
        <v>217</v>
      </c>
      <c r="AR104" s="273" t="s">
        <v>218</v>
      </c>
      <c r="AT104" s="273" t="s">
        <v>237</v>
      </c>
      <c r="AU104" s="273" t="s">
        <v>238</v>
      </c>
      <c r="AV104" s="273" t="s">
        <v>239</v>
      </c>
      <c r="AW104" s="273" t="s">
        <v>240</v>
      </c>
      <c r="AX104" s="273" t="s">
        <v>241</v>
      </c>
      <c r="AY104" s="273" t="s">
        <v>242</v>
      </c>
    </row>
    <row r="105" spans="1:51" x14ac:dyDescent="0.25">
      <c r="AM105" s="277" t="s">
        <v>269</v>
      </c>
      <c r="AN105" s="277" t="s">
        <v>269</v>
      </c>
      <c r="AO105" s="299" t="s">
        <v>269</v>
      </c>
      <c r="AP105" s="277" t="s">
        <v>269</v>
      </c>
      <c r="AQ105" s="277" t="s">
        <v>269</v>
      </c>
      <c r="AR105" s="277" t="s">
        <v>269</v>
      </c>
      <c r="AT105" s="277" t="s">
        <v>272</v>
      </c>
      <c r="AU105" s="277" t="s">
        <v>272</v>
      </c>
      <c r="AV105" s="277" t="s">
        <v>272</v>
      </c>
      <c r="AW105" s="277" t="s">
        <v>272</v>
      </c>
      <c r="AX105" s="277" t="s">
        <v>272</v>
      </c>
      <c r="AY105" s="277" t="s">
        <v>272</v>
      </c>
    </row>
    <row r="106" spans="1:51" x14ac:dyDescent="0.25">
      <c r="AM106" s="277" t="s">
        <v>271</v>
      </c>
      <c r="AN106" s="277" t="s">
        <v>271</v>
      </c>
      <c r="AO106" s="299" t="s">
        <v>271</v>
      </c>
      <c r="AP106" s="277" t="s">
        <v>271</v>
      </c>
      <c r="AQ106" s="277" t="s">
        <v>271</v>
      </c>
      <c r="AR106" s="277" t="s">
        <v>271</v>
      </c>
      <c r="AT106" s="277" t="s">
        <v>273</v>
      </c>
      <c r="AU106" s="277" t="s">
        <v>273</v>
      </c>
      <c r="AV106" s="277" t="s">
        <v>273</v>
      </c>
      <c r="AW106" s="277" t="s">
        <v>273</v>
      </c>
      <c r="AX106" s="277" t="s">
        <v>273</v>
      </c>
      <c r="AY106" s="277" t="s">
        <v>273</v>
      </c>
    </row>
    <row r="107" spans="1:51" x14ac:dyDescent="0.25">
      <c r="AM107" s="277" t="s">
        <v>272</v>
      </c>
      <c r="AN107" s="277" t="s">
        <v>272</v>
      </c>
      <c r="AO107" s="299" t="s">
        <v>272</v>
      </c>
      <c r="AP107" s="277" t="s">
        <v>272</v>
      </c>
      <c r="AQ107" s="277" t="s">
        <v>272</v>
      </c>
      <c r="AR107" s="277" t="s">
        <v>272</v>
      </c>
      <c r="AT107" s="277" t="s">
        <v>274</v>
      </c>
      <c r="AU107" s="277" t="s">
        <v>274</v>
      </c>
      <c r="AV107" s="277" t="s">
        <v>274</v>
      </c>
      <c r="AW107" s="277" t="s">
        <v>274</v>
      </c>
      <c r="AX107" s="277" t="s">
        <v>274</v>
      </c>
      <c r="AY107" s="277" t="s">
        <v>274</v>
      </c>
    </row>
    <row r="108" spans="1:51" x14ac:dyDescent="0.25">
      <c r="AM108" s="277" t="s">
        <v>273</v>
      </c>
      <c r="AN108" s="277" t="s">
        <v>273</v>
      </c>
      <c r="AO108" s="299" t="s">
        <v>273</v>
      </c>
      <c r="AP108" s="277" t="s">
        <v>273</v>
      </c>
      <c r="AQ108" s="277" t="s">
        <v>273</v>
      </c>
      <c r="AR108" s="277" t="s">
        <v>273</v>
      </c>
      <c r="AT108" s="277" t="s">
        <v>277</v>
      </c>
      <c r="AU108" s="277" t="s">
        <v>277</v>
      </c>
      <c r="AV108" s="277" t="s">
        <v>277</v>
      </c>
      <c r="AW108" s="277" t="s">
        <v>277</v>
      </c>
      <c r="AX108" s="277" t="s">
        <v>277</v>
      </c>
      <c r="AY108" s="277" t="s">
        <v>277</v>
      </c>
    </row>
    <row r="109" spans="1:51" x14ac:dyDescent="0.25">
      <c r="AM109" s="277" t="s">
        <v>274</v>
      </c>
      <c r="AN109" s="277" t="s">
        <v>274</v>
      </c>
      <c r="AO109" s="299" t="s">
        <v>274</v>
      </c>
      <c r="AP109" s="277" t="s">
        <v>274</v>
      </c>
      <c r="AQ109" s="277" t="s">
        <v>274</v>
      </c>
      <c r="AR109" s="277" t="s">
        <v>274</v>
      </c>
      <c r="AT109" s="277" t="s">
        <v>278</v>
      </c>
      <c r="AU109" s="277" t="s">
        <v>278</v>
      </c>
      <c r="AV109" s="277" t="s">
        <v>278</v>
      </c>
      <c r="AW109" s="277" t="s">
        <v>278</v>
      </c>
      <c r="AX109" s="277" t="s">
        <v>278</v>
      </c>
      <c r="AY109" s="277" t="s">
        <v>278</v>
      </c>
    </row>
    <row r="110" spans="1:51" x14ac:dyDescent="0.25">
      <c r="AM110" s="277" t="s">
        <v>276</v>
      </c>
      <c r="AN110" s="277" t="s">
        <v>276</v>
      </c>
      <c r="AO110" s="299" t="s">
        <v>276</v>
      </c>
      <c r="AP110" s="277" t="s">
        <v>276</v>
      </c>
      <c r="AQ110" s="277" t="s">
        <v>276</v>
      </c>
      <c r="AR110" s="277" t="s">
        <v>276</v>
      </c>
      <c r="AT110" s="277" t="s">
        <v>280</v>
      </c>
      <c r="AU110" s="277" t="s">
        <v>280</v>
      </c>
      <c r="AV110" s="277" t="s">
        <v>280</v>
      </c>
      <c r="AW110" s="277" t="s">
        <v>280</v>
      </c>
      <c r="AX110" s="277" t="s">
        <v>280</v>
      </c>
      <c r="AY110" s="277" t="s">
        <v>280</v>
      </c>
    </row>
    <row r="111" spans="1:51" x14ac:dyDescent="0.25">
      <c r="AT111" s="277" t="s">
        <v>281</v>
      </c>
      <c r="AU111" s="277" t="s">
        <v>281</v>
      </c>
      <c r="AV111" s="277" t="s">
        <v>281</v>
      </c>
      <c r="AW111" s="277" t="s">
        <v>281</v>
      </c>
      <c r="AX111" s="277" t="s">
        <v>281</v>
      </c>
      <c r="AY111" s="277" t="s">
        <v>281</v>
      </c>
    </row>
    <row r="112" spans="1:51" x14ac:dyDescent="0.25">
      <c r="AT112" s="277" t="s">
        <v>282</v>
      </c>
      <c r="AU112" s="277" t="s">
        <v>282</v>
      </c>
      <c r="AV112" s="277" t="s">
        <v>282</v>
      </c>
      <c r="AW112" s="277" t="s">
        <v>282</v>
      </c>
      <c r="AX112" s="277" t="s">
        <v>282</v>
      </c>
      <c r="AY112" s="277" t="s">
        <v>282</v>
      </c>
    </row>
    <row r="114" spans="1:51" x14ac:dyDescent="0.25">
      <c r="AM114" s="273" t="s">
        <v>219</v>
      </c>
      <c r="AN114" s="273" t="s">
        <v>220</v>
      </c>
      <c r="AO114" s="273" t="s">
        <v>221</v>
      </c>
      <c r="AP114" s="273" t="s">
        <v>222</v>
      </c>
      <c r="AR114" s="273" t="s">
        <v>224</v>
      </c>
    </row>
    <row r="115" spans="1:51" x14ac:dyDescent="0.25">
      <c r="AM115" s="277" t="s">
        <v>269</v>
      </c>
      <c r="AN115" s="277" t="s">
        <v>269</v>
      </c>
      <c r="AO115" s="277" t="s">
        <v>269</v>
      </c>
      <c r="AP115" s="277" t="s">
        <v>269</v>
      </c>
      <c r="AR115" s="277" t="s">
        <v>269</v>
      </c>
      <c r="AT115" s="273" t="s">
        <v>243</v>
      </c>
      <c r="AU115" s="273" t="s">
        <v>244</v>
      </c>
      <c r="AV115" s="273" t="s">
        <v>245</v>
      </c>
      <c r="AW115" s="273" t="s">
        <v>246</v>
      </c>
      <c r="AY115" s="273" t="s">
        <v>248</v>
      </c>
    </row>
    <row r="116" spans="1:51" x14ac:dyDescent="0.25">
      <c r="AM116" s="277" t="s">
        <v>271</v>
      </c>
      <c r="AN116" s="277" t="s">
        <v>271</v>
      </c>
      <c r="AO116" s="277" t="s">
        <v>271</v>
      </c>
      <c r="AP116" s="277" t="s">
        <v>271</v>
      </c>
      <c r="AR116" s="277" t="s">
        <v>271</v>
      </c>
      <c r="AT116" s="277" t="s">
        <v>272</v>
      </c>
      <c r="AU116" s="277" t="s">
        <v>272</v>
      </c>
      <c r="AV116" s="277" t="s">
        <v>272</v>
      </c>
      <c r="AW116" s="277" t="s">
        <v>272</v>
      </c>
      <c r="AY116" s="277" t="s">
        <v>272</v>
      </c>
    </row>
    <row r="117" spans="1:51" x14ac:dyDescent="0.25">
      <c r="AM117" s="277" t="s">
        <v>272</v>
      </c>
      <c r="AN117" s="277" t="s">
        <v>272</v>
      </c>
      <c r="AO117" s="277" t="s">
        <v>272</v>
      </c>
      <c r="AP117" s="277" t="s">
        <v>272</v>
      </c>
      <c r="AR117" s="277" t="s">
        <v>272</v>
      </c>
      <c r="AT117" s="277" t="s">
        <v>273</v>
      </c>
      <c r="AU117" s="277" t="s">
        <v>273</v>
      </c>
      <c r="AV117" s="277" t="s">
        <v>273</v>
      </c>
      <c r="AW117" s="277" t="s">
        <v>273</v>
      </c>
      <c r="AY117" s="277" t="s">
        <v>273</v>
      </c>
    </row>
    <row r="118" spans="1:51" x14ac:dyDescent="0.25">
      <c r="AM118" s="277" t="s">
        <v>273</v>
      </c>
      <c r="AN118" s="277" t="s">
        <v>273</v>
      </c>
      <c r="AO118" s="277" t="s">
        <v>273</v>
      </c>
      <c r="AP118" s="277" t="s">
        <v>273</v>
      </c>
      <c r="AR118" s="277" t="s">
        <v>273</v>
      </c>
      <c r="AT118" s="277" t="s">
        <v>274</v>
      </c>
      <c r="AU118" s="277" t="s">
        <v>274</v>
      </c>
      <c r="AV118" s="277" t="s">
        <v>274</v>
      </c>
      <c r="AW118" s="277" t="s">
        <v>274</v>
      </c>
      <c r="AY118" s="277" t="s">
        <v>274</v>
      </c>
    </row>
    <row r="119" spans="1:51" ht="15.75" x14ac:dyDescent="0.25">
      <c r="H119" s="300"/>
      <c r="I119" s="300"/>
      <c r="AM119" s="277" t="s">
        <v>274</v>
      </c>
      <c r="AN119" s="277" t="s">
        <v>274</v>
      </c>
      <c r="AO119" s="277" t="s">
        <v>274</v>
      </c>
      <c r="AP119" s="277" t="s">
        <v>274</v>
      </c>
      <c r="AR119" s="277" t="s">
        <v>274</v>
      </c>
      <c r="AT119" s="277" t="s">
        <v>277</v>
      </c>
      <c r="AU119" s="277" t="s">
        <v>277</v>
      </c>
      <c r="AV119" s="277" t="s">
        <v>277</v>
      </c>
      <c r="AW119" s="277" t="s">
        <v>277</v>
      </c>
      <c r="AY119" s="277" t="s">
        <v>277</v>
      </c>
    </row>
    <row r="120" spans="1:51" ht="15.75" x14ac:dyDescent="0.25">
      <c r="H120" s="300"/>
      <c r="I120" s="300"/>
      <c r="J120" s="300"/>
      <c r="L120" s="300"/>
      <c r="AM120" s="277" t="s">
        <v>276</v>
      </c>
      <c r="AN120" s="277" t="s">
        <v>276</v>
      </c>
      <c r="AO120" s="277" t="s">
        <v>276</v>
      </c>
      <c r="AP120" s="277" t="s">
        <v>276</v>
      </c>
      <c r="AR120" s="277" t="s">
        <v>276</v>
      </c>
      <c r="AT120" s="277" t="s">
        <v>278</v>
      </c>
      <c r="AU120" s="277" t="s">
        <v>278</v>
      </c>
      <c r="AV120" s="277" t="s">
        <v>278</v>
      </c>
      <c r="AW120" s="277" t="s">
        <v>278</v>
      </c>
      <c r="AY120" s="277" t="s">
        <v>278</v>
      </c>
    </row>
    <row r="121" spans="1:51" ht="15.75" x14ac:dyDescent="0.25">
      <c r="F121" s="301"/>
      <c r="G121" s="302"/>
      <c r="H121" s="300"/>
      <c r="I121" s="300"/>
      <c r="J121" s="300"/>
      <c r="K121" s="300"/>
      <c r="L121" s="300"/>
      <c r="M121" s="300"/>
      <c r="N121" s="303"/>
      <c r="O121" s="300"/>
      <c r="P121" s="300"/>
      <c r="Q121" s="300"/>
      <c r="R121" s="300"/>
      <c r="S121" s="304"/>
      <c r="T121" s="300"/>
      <c r="AT121" s="277" t="s">
        <v>280</v>
      </c>
      <c r="AU121" s="277" t="s">
        <v>280</v>
      </c>
      <c r="AV121" s="277" t="s">
        <v>280</v>
      </c>
      <c r="AW121" s="277" t="s">
        <v>280</v>
      </c>
      <c r="AY121" s="277" t="s">
        <v>280</v>
      </c>
    </row>
    <row r="122" spans="1:51" ht="15.75" x14ac:dyDescent="0.25">
      <c r="F122" s="301"/>
      <c r="G122" s="302"/>
      <c r="H122" s="300"/>
      <c r="I122" s="300"/>
      <c r="J122" s="300"/>
      <c r="K122" s="300"/>
      <c r="L122" s="300"/>
      <c r="M122" s="300"/>
      <c r="N122" s="303"/>
      <c r="O122" s="300"/>
      <c r="P122" s="300"/>
      <c r="Q122" s="300"/>
      <c r="R122" s="300"/>
      <c r="S122" s="304"/>
      <c r="T122" s="300"/>
      <c r="AT122" s="277" t="s">
        <v>281</v>
      </c>
      <c r="AU122" s="277" t="s">
        <v>281</v>
      </c>
      <c r="AV122" s="277" t="s">
        <v>281</v>
      </c>
      <c r="AW122" s="277" t="s">
        <v>281</v>
      </c>
      <c r="AY122" s="277" t="s">
        <v>281</v>
      </c>
    </row>
    <row r="123" spans="1:51" ht="15.75" x14ac:dyDescent="0.25">
      <c r="F123" s="301"/>
      <c r="G123" s="302"/>
      <c r="H123" s="300"/>
      <c r="I123" s="300"/>
      <c r="J123" s="300"/>
      <c r="K123" s="300"/>
      <c r="L123" s="300"/>
      <c r="M123" s="300"/>
      <c r="N123" s="303"/>
      <c r="O123" s="300"/>
      <c r="P123" s="300"/>
      <c r="Q123" s="300"/>
      <c r="R123" s="300"/>
      <c r="S123" s="304"/>
      <c r="T123" s="300"/>
      <c r="AT123" s="277" t="s">
        <v>282</v>
      </c>
      <c r="AU123" s="277" t="s">
        <v>282</v>
      </c>
      <c r="AV123" s="277" t="s">
        <v>282</v>
      </c>
      <c r="AW123" s="277" t="s">
        <v>282</v>
      </c>
      <c r="AY123" s="277" t="s">
        <v>282</v>
      </c>
    </row>
    <row r="124" spans="1:51" ht="15.75" x14ac:dyDescent="0.25">
      <c r="F124" s="301"/>
      <c r="G124" s="302"/>
      <c r="H124" s="300"/>
      <c r="I124" s="300"/>
      <c r="J124" s="300"/>
      <c r="K124" s="300"/>
      <c r="L124" s="300"/>
      <c r="M124" s="300"/>
      <c r="N124" s="303"/>
      <c r="O124" s="300"/>
      <c r="P124" s="300"/>
      <c r="Q124" s="300"/>
      <c r="R124" s="300"/>
      <c r="S124" s="304"/>
      <c r="T124" s="300"/>
    </row>
    <row r="125" spans="1:51" ht="15.75" x14ac:dyDescent="0.25">
      <c r="F125" s="301"/>
      <c r="G125" s="302"/>
      <c r="J125" s="300"/>
      <c r="K125" s="300"/>
      <c r="L125" s="300"/>
      <c r="M125" s="300"/>
      <c r="N125" s="303"/>
      <c r="O125" s="300"/>
      <c r="P125" s="300"/>
      <c r="Q125" s="300"/>
      <c r="R125" s="300"/>
      <c r="S125" s="304"/>
      <c r="T125" s="300"/>
    </row>
    <row r="126" spans="1:51" ht="15.75" x14ac:dyDescent="0.25">
      <c r="A126" s="300"/>
      <c r="B126" s="300"/>
      <c r="C126" s="300"/>
      <c r="D126" s="300"/>
      <c r="F126" s="301"/>
      <c r="G126" s="302"/>
      <c r="K126" s="300"/>
      <c r="M126" s="300"/>
      <c r="N126" s="303"/>
      <c r="O126" s="300"/>
      <c r="P126" s="300"/>
      <c r="Q126" s="300"/>
      <c r="R126" s="300"/>
      <c r="S126" s="304"/>
      <c r="T126" s="300"/>
    </row>
    <row r="127" spans="1:51" s="300" customFormat="1" ht="15.75" x14ac:dyDescent="0.25"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7"/>
      <c r="S127" s="277"/>
      <c r="T127" s="277"/>
      <c r="AF127" s="277"/>
      <c r="AG127" s="277"/>
    </row>
    <row r="128" spans="1:51" s="300" customFormat="1" ht="15.75" x14ac:dyDescent="0.25">
      <c r="F128" s="277"/>
      <c r="G128" s="277"/>
      <c r="H128" s="277"/>
      <c r="I128" s="277"/>
      <c r="J128" s="277"/>
      <c r="K128" s="277"/>
      <c r="L128" s="277"/>
      <c r="M128" s="277"/>
      <c r="N128" s="277"/>
      <c r="O128" s="277"/>
      <c r="P128" s="277"/>
      <c r="Q128" s="277"/>
      <c r="R128" s="277"/>
      <c r="S128" s="277"/>
      <c r="T128" s="277"/>
      <c r="AT128" s="277"/>
      <c r="AU128" s="277"/>
      <c r="AV128" s="277"/>
      <c r="AW128" s="277"/>
      <c r="AX128" s="277"/>
      <c r="AY128" s="277"/>
    </row>
    <row r="129" spans="1:51" s="300" customFormat="1" ht="15.75" x14ac:dyDescent="0.25">
      <c r="F129" s="277"/>
      <c r="G129" s="277"/>
      <c r="H129" s="277"/>
      <c r="I129" s="277"/>
      <c r="J129" s="277"/>
      <c r="K129" s="277"/>
      <c r="L129" s="277"/>
      <c r="M129" s="277"/>
      <c r="N129" s="277"/>
      <c r="O129" s="277"/>
      <c r="P129" s="277"/>
      <c r="Q129" s="277"/>
      <c r="R129" s="277"/>
      <c r="S129" s="277"/>
      <c r="T129" s="277"/>
      <c r="AM129" s="273" t="s">
        <v>225</v>
      </c>
      <c r="AN129" s="273" t="s">
        <v>226</v>
      </c>
      <c r="AO129" s="273" t="s">
        <v>227</v>
      </c>
      <c r="AP129" s="273" t="s">
        <v>228</v>
      </c>
      <c r="AR129" s="273" t="s">
        <v>230</v>
      </c>
      <c r="AT129" s="277"/>
      <c r="AU129" s="277"/>
      <c r="AV129" s="277"/>
      <c r="AW129" s="277"/>
      <c r="AX129" s="277"/>
      <c r="AY129" s="277"/>
    </row>
    <row r="130" spans="1:51" s="300" customFormat="1" ht="15.75" x14ac:dyDescent="0.25">
      <c r="F130" s="277"/>
      <c r="G130" s="277"/>
      <c r="H130" s="277"/>
      <c r="I130" s="277"/>
      <c r="J130" s="277"/>
      <c r="K130" s="277"/>
      <c r="L130" s="277"/>
      <c r="M130" s="277"/>
      <c r="N130" s="277"/>
      <c r="O130" s="277"/>
      <c r="P130" s="277"/>
      <c r="Q130" s="277"/>
      <c r="R130" s="277"/>
      <c r="S130" s="277"/>
      <c r="T130" s="277"/>
      <c r="AM130" s="277" t="s">
        <v>269</v>
      </c>
      <c r="AN130" s="277" t="s">
        <v>269</v>
      </c>
      <c r="AO130" s="277" t="s">
        <v>269</v>
      </c>
      <c r="AP130" s="277" t="s">
        <v>269</v>
      </c>
      <c r="AR130" s="277" t="s">
        <v>269</v>
      </c>
      <c r="AT130" s="273" t="s">
        <v>249</v>
      </c>
      <c r="AU130" s="273" t="s">
        <v>250</v>
      </c>
      <c r="AV130" s="273" t="s">
        <v>251</v>
      </c>
      <c r="AW130" s="273" t="s">
        <v>252</v>
      </c>
      <c r="AY130" s="273" t="s">
        <v>254</v>
      </c>
    </row>
    <row r="131" spans="1:51" s="300" customFormat="1" ht="15.75" x14ac:dyDescent="0.25">
      <c r="F131" s="277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AM131" s="277" t="s">
        <v>271</v>
      </c>
      <c r="AN131" s="277" t="s">
        <v>271</v>
      </c>
      <c r="AO131" s="277" t="s">
        <v>271</v>
      </c>
      <c r="AP131" s="277" t="s">
        <v>271</v>
      </c>
      <c r="AR131" s="277" t="s">
        <v>271</v>
      </c>
      <c r="AT131" s="277" t="s">
        <v>272</v>
      </c>
      <c r="AU131" s="277" t="s">
        <v>272</v>
      </c>
      <c r="AV131" s="277" t="s">
        <v>272</v>
      </c>
      <c r="AW131" s="277" t="s">
        <v>272</v>
      </c>
      <c r="AY131" s="277" t="s">
        <v>272</v>
      </c>
    </row>
    <row r="132" spans="1:51" s="300" customFormat="1" ht="15.75" x14ac:dyDescent="0.25">
      <c r="A132" s="277"/>
      <c r="B132" s="277"/>
      <c r="C132" s="277"/>
      <c r="D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  <c r="P132" s="277"/>
      <c r="Q132" s="277"/>
      <c r="R132" s="277"/>
      <c r="S132" s="277"/>
      <c r="T132" s="277"/>
      <c r="AM132" s="277" t="s">
        <v>272</v>
      </c>
      <c r="AN132" s="277" t="s">
        <v>272</v>
      </c>
      <c r="AO132" s="277" t="s">
        <v>272</v>
      </c>
      <c r="AP132" s="277" t="s">
        <v>272</v>
      </c>
      <c r="AR132" s="277" t="s">
        <v>272</v>
      </c>
      <c r="AT132" s="277" t="s">
        <v>273</v>
      </c>
      <c r="AU132" s="277" t="s">
        <v>273</v>
      </c>
      <c r="AV132" s="277" t="s">
        <v>273</v>
      </c>
      <c r="AW132" s="277" t="s">
        <v>273</v>
      </c>
      <c r="AY132" s="277" t="s">
        <v>273</v>
      </c>
    </row>
    <row r="133" spans="1:51" ht="15.75" x14ac:dyDescent="0.25">
      <c r="AF133" s="300"/>
      <c r="AG133" s="300"/>
      <c r="AM133" s="277" t="s">
        <v>273</v>
      </c>
      <c r="AN133" s="277" t="s">
        <v>273</v>
      </c>
      <c r="AO133" s="277" t="s">
        <v>273</v>
      </c>
      <c r="AP133" s="277" t="s">
        <v>273</v>
      </c>
      <c r="AR133" s="277" t="s">
        <v>273</v>
      </c>
      <c r="AT133" s="277" t="s">
        <v>274</v>
      </c>
      <c r="AU133" s="277" t="s">
        <v>274</v>
      </c>
      <c r="AV133" s="277" t="s">
        <v>274</v>
      </c>
      <c r="AW133" s="277" t="s">
        <v>274</v>
      </c>
      <c r="AY133" s="277" t="s">
        <v>274</v>
      </c>
    </row>
    <row r="134" spans="1:51" x14ac:dyDescent="0.25">
      <c r="AM134" s="277" t="s">
        <v>274</v>
      </c>
      <c r="AN134" s="277" t="s">
        <v>274</v>
      </c>
      <c r="AO134" s="277" t="s">
        <v>274</v>
      </c>
      <c r="AP134" s="277" t="s">
        <v>274</v>
      </c>
      <c r="AR134" s="277" t="s">
        <v>274</v>
      </c>
      <c r="AT134" s="277" t="s">
        <v>277</v>
      </c>
      <c r="AU134" s="277" t="s">
        <v>277</v>
      </c>
      <c r="AV134" s="277" t="s">
        <v>277</v>
      </c>
      <c r="AW134" s="277" t="s">
        <v>277</v>
      </c>
      <c r="AY134" s="277" t="s">
        <v>277</v>
      </c>
    </row>
    <row r="135" spans="1:51" x14ac:dyDescent="0.25">
      <c r="AM135" s="277" t="s">
        <v>276</v>
      </c>
      <c r="AN135" s="277" t="s">
        <v>276</v>
      </c>
      <c r="AO135" s="277" t="s">
        <v>276</v>
      </c>
      <c r="AP135" s="277" t="s">
        <v>276</v>
      </c>
      <c r="AR135" s="277" t="s">
        <v>276</v>
      </c>
      <c r="AT135" s="277" t="s">
        <v>278</v>
      </c>
      <c r="AU135" s="277" t="s">
        <v>278</v>
      </c>
      <c r="AV135" s="277" t="s">
        <v>278</v>
      </c>
      <c r="AW135" s="277" t="s">
        <v>278</v>
      </c>
      <c r="AY135" s="277" t="s">
        <v>278</v>
      </c>
    </row>
    <row r="136" spans="1:51" x14ac:dyDescent="0.25">
      <c r="AT136" s="277" t="s">
        <v>280</v>
      </c>
      <c r="AU136" s="277" t="s">
        <v>280</v>
      </c>
      <c r="AV136" s="277" t="s">
        <v>280</v>
      </c>
      <c r="AW136" s="277" t="s">
        <v>280</v>
      </c>
      <c r="AY136" s="277" t="s">
        <v>280</v>
      </c>
    </row>
    <row r="137" spans="1:51" x14ac:dyDescent="0.25">
      <c r="AT137" s="277" t="s">
        <v>281</v>
      </c>
      <c r="AU137" s="277" t="s">
        <v>281</v>
      </c>
      <c r="AV137" s="277" t="s">
        <v>281</v>
      </c>
      <c r="AW137" s="277" t="s">
        <v>281</v>
      </c>
      <c r="AY137" s="277" t="s">
        <v>281</v>
      </c>
    </row>
    <row r="138" spans="1:51" x14ac:dyDescent="0.25">
      <c r="AT138" s="277" t="s">
        <v>282</v>
      </c>
      <c r="AU138" s="277" t="s">
        <v>282</v>
      </c>
      <c r="AV138" s="277" t="s">
        <v>282</v>
      </c>
      <c r="AW138" s="277" t="s">
        <v>282</v>
      </c>
      <c r="AY138" s="277" t="s">
        <v>282</v>
      </c>
    </row>
    <row r="141" spans="1:51" x14ac:dyDescent="0.25">
      <c r="AO141" s="277" t="s">
        <v>2642</v>
      </c>
      <c r="AP141" s="277" t="s">
        <v>2643</v>
      </c>
      <c r="AR141" s="277" t="s">
        <v>2641</v>
      </c>
      <c r="AS141" s="277" t="s">
        <v>2640</v>
      </c>
    </row>
    <row r="143" spans="1:51" x14ac:dyDescent="0.25">
      <c r="AO143" s="310"/>
      <c r="AP143" s="273"/>
      <c r="AR143" s="310" t="s">
        <v>2626</v>
      </c>
      <c r="AS143" s="273" t="s">
        <v>2634</v>
      </c>
    </row>
    <row r="144" spans="1:51" x14ac:dyDescent="0.25">
      <c r="AP144" s="282"/>
      <c r="AR144" s="277" t="s">
        <v>264</v>
      </c>
      <c r="AS144" s="282" t="s">
        <v>264</v>
      </c>
      <c r="AU144" s="310" t="s">
        <v>3250</v>
      </c>
      <c r="AV144" s="273" t="s">
        <v>3244</v>
      </c>
    </row>
    <row r="145" spans="41:48" x14ac:dyDescent="0.25">
      <c r="AP145" s="282"/>
      <c r="AR145" s="277" t="s">
        <v>265</v>
      </c>
      <c r="AS145" s="282" t="s">
        <v>265</v>
      </c>
      <c r="AU145" s="277" t="s">
        <v>264</v>
      </c>
      <c r="AV145" s="282" t="s">
        <v>264</v>
      </c>
    </row>
    <row r="146" spans="41:48" x14ac:dyDescent="0.25">
      <c r="AP146" s="282"/>
      <c r="AR146" s="277" t="s">
        <v>266</v>
      </c>
      <c r="AS146" s="282" t="s">
        <v>266</v>
      </c>
      <c r="AU146" s="277" t="s">
        <v>265</v>
      </c>
      <c r="AV146" s="282" t="s">
        <v>265</v>
      </c>
    </row>
    <row r="147" spans="41:48" x14ac:dyDescent="0.25">
      <c r="AP147" s="282"/>
      <c r="AR147" s="277" t="s">
        <v>267</v>
      </c>
      <c r="AS147" s="282" t="s">
        <v>267</v>
      </c>
      <c r="AU147" s="277" t="s">
        <v>266</v>
      </c>
      <c r="AV147" s="282" t="s">
        <v>266</v>
      </c>
    </row>
    <row r="148" spans="41:48" x14ac:dyDescent="0.25">
      <c r="AP148" s="282"/>
      <c r="AR148" s="277" t="s">
        <v>268</v>
      </c>
      <c r="AS148" s="282" t="s">
        <v>268</v>
      </c>
      <c r="AU148" s="277" t="s">
        <v>267</v>
      </c>
      <c r="AV148" s="282" t="s">
        <v>267</v>
      </c>
    </row>
    <row r="149" spans="41:48" x14ac:dyDescent="0.25">
      <c r="AP149" s="282"/>
      <c r="AR149" s="277" t="s">
        <v>269</v>
      </c>
      <c r="AS149" s="282" t="s">
        <v>269</v>
      </c>
      <c r="AU149" s="277" t="s">
        <v>268</v>
      </c>
      <c r="AV149" s="282" t="s">
        <v>268</v>
      </c>
    </row>
    <row r="150" spans="41:48" x14ac:dyDescent="0.25">
      <c r="AP150" s="282"/>
      <c r="AR150" s="277" t="s">
        <v>270</v>
      </c>
      <c r="AS150" s="282" t="s">
        <v>270</v>
      </c>
      <c r="AU150" s="277" t="s">
        <v>269</v>
      </c>
      <c r="AV150" s="282" t="s">
        <v>269</v>
      </c>
    </row>
    <row r="151" spans="41:48" x14ac:dyDescent="0.25">
      <c r="AU151" s="277" t="s">
        <v>270</v>
      </c>
      <c r="AV151" s="282" t="s">
        <v>270</v>
      </c>
    </row>
    <row r="154" spans="41:48" x14ac:dyDescent="0.25">
      <c r="AO154" s="310"/>
      <c r="AP154" s="312"/>
      <c r="AR154" s="310" t="s">
        <v>2627</v>
      </c>
      <c r="AS154" s="312" t="s">
        <v>2635</v>
      </c>
    </row>
    <row r="155" spans="41:48" x14ac:dyDescent="0.25">
      <c r="AP155" s="282"/>
      <c r="AR155" s="277" t="s">
        <v>267</v>
      </c>
      <c r="AS155" s="282" t="s">
        <v>267</v>
      </c>
      <c r="AU155" s="310" t="s">
        <v>3251</v>
      </c>
      <c r="AV155" s="312" t="s">
        <v>3245</v>
      </c>
    </row>
    <row r="156" spans="41:48" x14ac:dyDescent="0.25">
      <c r="AP156" s="282"/>
      <c r="AR156" s="277" t="s">
        <v>268</v>
      </c>
      <c r="AS156" s="282" t="s">
        <v>268</v>
      </c>
      <c r="AU156" s="277" t="s">
        <v>267</v>
      </c>
      <c r="AV156" s="282" t="s">
        <v>267</v>
      </c>
    </row>
    <row r="157" spans="41:48" x14ac:dyDescent="0.25">
      <c r="AP157" s="282"/>
      <c r="AR157" s="277" t="s">
        <v>269</v>
      </c>
      <c r="AS157" s="282" t="s">
        <v>269</v>
      </c>
      <c r="AU157" s="277" t="s">
        <v>268</v>
      </c>
      <c r="AV157" s="282" t="s">
        <v>268</v>
      </c>
    </row>
    <row r="158" spans="41:48" x14ac:dyDescent="0.25">
      <c r="AP158" s="282"/>
      <c r="AR158" s="277" t="s">
        <v>271</v>
      </c>
      <c r="AS158" s="282" t="s">
        <v>271</v>
      </c>
      <c r="AU158" s="277" t="s">
        <v>269</v>
      </c>
      <c r="AV158" s="282" t="s">
        <v>269</v>
      </c>
    </row>
    <row r="159" spans="41:48" x14ac:dyDescent="0.25">
      <c r="AP159" s="282"/>
      <c r="AR159" s="277" t="s">
        <v>272</v>
      </c>
      <c r="AS159" s="282" t="s">
        <v>272</v>
      </c>
      <c r="AU159" s="277" t="s">
        <v>271</v>
      </c>
      <c r="AV159" s="282" t="s">
        <v>271</v>
      </c>
    </row>
    <row r="160" spans="41:48" x14ac:dyDescent="0.25">
      <c r="AP160" s="282"/>
      <c r="AR160" s="277" t="s">
        <v>273</v>
      </c>
      <c r="AS160" s="282" t="s">
        <v>273</v>
      </c>
      <c r="AU160" s="277" t="s">
        <v>272</v>
      </c>
      <c r="AV160" s="282" t="s">
        <v>272</v>
      </c>
    </row>
    <row r="161" spans="41:48" x14ac:dyDescent="0.25">
      <c r="AP161" s="282"/>
      <c r="AR161" s="277" t="s">
        <v>275</v>
      </c>
      <c r="AS161" s="282" t="s">
        <v>274</v>
      </c>
      <c r="AU161" s="277" t="s">
        <v>273</v>
      </c>
      <c r="AV161" s="282" t="s">
        <v>273</v>
      </c>
    </row>
    <row r="162" spans="41:48" x14ac:dyDescent="0.25">
      <c r="AP162" s="282"/>
      <c r="AS162" s="282" t="s">
        <v>276</v>
      </c>
      <c r="AU162" s="277" t="s">
        <v>275</v>
      </c>
      <c r="AV162" s="282" t="s">
        <v>274</v>
      </c>
    </row>
    <row r="163" spans="41:48" x14ac:dyDescent="0.25">
      <c r="AP163" s="282"/>
      <c r="AS163" s="282"/>
      <c r="AV163" s="282" t="s">
        <v>276</v>
      </c>
    </row>
    <row r="164" spans="41:48" x14ac:dyDescent="0.25">
      <c r="AP164" s="282"/>
      <c r="AS164" s="282"/>
      <c r="AV164" s="282"/>
    </row>
    <row r="165" spans="41:48" x14ac:dyDescent="0.25">
      <c r="AO165" s="310" t="s">
        <v>2644</v>
      </c>
      <c r="AP165" s="310" t="s">
        <v>2646</v>
      </c>
      <c r="AR165" s="310" t="s">
        <v>2630</v>
      </c>
      <c r="AS165" s="310" t="s">
        <v>2636</v>
      </c>
      <c r="AV165" s="282"/>
    </row>
    <row r="166" spans="41:48" x14ac:dyDescent="0.25">
      <c r="AO166" s="277" t="s">
        <v>268</v>
      </c>
      <c r="AP166" s="282" t="s">
        <v>268</v>
      </c>
      <c r="AR166" s="277" t="s">
        <v>268</v>
      </c>
      <c r="AS166" s="282" t="s">
        <v>268</v>
      </c>
      <c r="AU166" s="310" t="s">
        <v>3252</v>
      </c>
      <c r="AV166" s="310" t="s">
        <v>3246</v>
      </c>
    </row>
    <row r="167" spans="41:48" x14ac:dyDescent="0.25">
      <c r="AO167" s="277" t="s">
        <v>269</v>
      </c>
      <c r="AP167" s="282" t="s">
        <v>269</v>
      </c>
      <c r="AR167" s="277" t="s">
        <v>269</v>
      </c>
      <c r="AS167" s="282" t="s">
        <v>269</v>
      </c>
      <c r="AU167" s="277" t="s">
        <v>268</v>
      </c>
      <c r="AV167" s="282" t="s">
        <v>268</v>
      </c>
    </row>
    <row r="168" spans="41:48" x14ac:dyDescent="0.25">
      <c r="AO168" s="277" t="s">
        <v>271</v>
      </c>
      <c r="AP168" s="282" t="s">
        <v>271</v>
      </c>
      <c r="AR168" s="277" t="s">
        <v>271</v>
      </c>
      <c r="AS168" s="282" t="s">
        <v>271</v>
      </c>
      <c r="AU168" s="277" t="s">
        <v>269</v>
      </c>
      <c r="AV168" s="282" t="s">
        <v>269</v>
      </c>
    </row>
    <row r="169" spans="41:48" x14ac:dyDescent="0.25">
      <c r="AO169" s="277" t="s">
        <v>272</v>
      </c>
      <c r="AP169" s="282" t="s">
        <v>272</v>
      </c>
      <c r="AR169" s="277" t="s">
        <v>272</v>
      </c>
      <c r="AS169" s="282" t="s">
        <v>272</v>
      </c>
      <c r="AU169" s="277" t="s">
        <v>271</v>
      </c>
      <c r="AV169" s="282" t="s">
        <v>271</v>
      </c>
    </row>
    <row r="170" spans="41:48" x14ac:dyDescent="0.25">
      <c r="AO170" s="277" t="s">
        <v>273</v>
      </c>
      <c r="AP170" s="282" t="s">
        <v>273</v>
      </c>
      <c r="AR170" s="277" t="s">
        <v>273</v>
      </c>
      <c r="AS170" s="282" t="s">
        <v>273</v>
      </c>
      <c r="AU170" s="277" t="s">
        <v>272</v>
      </c>
      <c r="AV170" s="282" t="s">
        <v>272</v>
      </c>
    </row>
    <row r="171" spans="41:48" x14ac:dyDescent="0.25">
      <c r="AO171" s="277" t="s">
        <v>274</v>
      </c>
      <c r="AP171" s="282" t="s">
        <v>274</v>
      </c>
      <c r="AR171" s="277" t="s">
        <v>274</v>
      </c>
      <c r="AS171" s="282" t="s">
        <v>274</v>
      </c>
      <c r="AU171" s="277" t="s">
        <v>273</v>
      </c>
      <c r="AV171" s="282" t="s">
        <v>273</v>
      </c>
    </row>
    <row r="172" spans="41:48" x14ac:dyDescent="0.25">
      <c r="AO172" s="277" t="s">
        <v>276</v>
      </c>
      <c r="AP172" s="282" t="s">
        <v>277</v>
      </c>
      <c r="AR172" s="277" t="s">
        <v>276</v>
      </c>
      <c r="AS172" s="282" t="s">
        <v>277</v>
      </c>
      <c r="AU172" s="277" t="s">
        <v>274</v>
      </c>
      <c r="AV172" s="282" t="s">
        <v>274</v>
      </c>
    </row>
    <row r="173" spans="41:48" x14ac:dyDescent="0.25">
      <c r="AP173" s="282" t="s">
        <v>278</v>
      </c>
      <c r="AS173" s="282" t="s">
        <v>278</v>
      </c>
      <c r="AU173" s="277" t="s">
        <v>276</v>
      </c>
      <c r="AV173" s="282" t="s">
        <v>277</v>
      </c>
    </row>
    <row r="174" spans="41:48" x14ac:dyDescent="0.25">
      <c r="AP174" s="282" t="s">
        <v>279</v>
      </c>
      <c r="AS174" s="282" t="s">
        <v>279</v>
      </c>
      <c r="AV174" s="282" t="s">
        <v>278</v>
      </c>
    </row>
    <row r="175" spans="41:48" x14ac:dyDescent="0.25">
      <c r="AP175" s="282"/>
      <c r="AS175" s="282"/>
      <c r="AV175" s="282" t="s">
        <v>279</v>
      </c>
    </row>
    <row r="176" spans="41:48" x14ac:dyDescent="0.25">
      <c r="AP176" s="282"/>
      <c r="AS176" s="282"/>
      <c r="AV176" s="282"/>
    </row>
    <row r="177" spans="41:48" x14ac:dyDescent="0.25">
      <c r="AP177" s="282"/>
      <c r="AS177" s="282"/>
      <c r="AV177" s="282"/>
    </row>
    <row r="178" spans="41:48" x14ac:dyDescent="0.25">
      <c r="AO178" s="310" t="s">
        <v>2645</v>
      </c>
      <c r="AP178" s="310" t="s">
        <v>2647</v>
      </c>
      <c r="AR178" s="310" t="s">
        <v>2631</v>
      </c>
      <c r="AS178" s="310" t="s">
        <v>2637</v>
      </c>
      <c r="AV178" s="282"/>
    </row>
    <row r="179" spans="41:48" x14ac:dyDescent="0.25">
      <c r="AO179" s="277" t="s">
        <v>269</v>
      </c>
      <c r="AP179" s="282" t="s">
        <v>272</v>
      </c>
      <c r="AR179" s="277" t="s">
        <v>269</v>
      </c>
      <c r="AS179" s="282" t="s">
        <v>272</v>
      </c>
      <c r="AU179" s="310" t="s">
        <v>3253</v>
      </c>
      <c r="AV179" s="310" t="s">
        <v>3247</v>
      </c>
    </row>
    <row r="180" spans="41:48" x14ac:dyDescent="0.25">
      <c r="AO180" s="277" t="s">
        <v>271</v>
      </c>
      <c r="AP180" s="282" t="s">
        <v>273</v>
      </c>
      <c r="AR180" s="277" t="s">
        <v>271</v>
      </c>
      <c r="AS180" s="282" t="s">
        <v>273</v>
      </c>
      <c r="AU180" s="277" t="s">
        <v>269</v>
      </c>
      <c r="AV180" s="282" t="s">
        <v>272</v>
      </c>
    </row>
    <row r="181" spans="41:48" x14ac:dyDescent="0.25">
      <c r="AO181" s="277" t="s">
        <v>272</v>
      </c>
      <c r="AP181" s="282" t="s">
        <v>274</v>
      </c>
      <c r="AR181" s="277" t="s">
        <v>272</v>
      </c>
      <c r="AS181" s="282" t="s">
        <v>274</v>
      </c>
      <c r="AU181" s="277" t="s">
        <v>271</v>
      </c>
      <c r="AV181" s="282" t="s">
        <v>273</v>
      </c>
    </row>
    <row r="182" spans="41:48" x14ac:dyDescent="0.25">
      <c r="AO182" s="277" t="s">
        <v>273</v>
      </c>
      <c r="AP182" s="282" t="s">
        <v>277</v>
      </c>
      <c r="AR182" s="277" t="s">
        <v>273</v>
      </c>
      <c r="AS182" s="282" t="s">
        <v>277</v>
      </c>
      <c r="AU182" s="277" t="s">
        <v>272</v>
      </c>
      <c r="AV182" s="282" t="s">
        <v>274</v>
      </c>
    </row>
    <row r="183" spans="41:48" x14ac:dyDescent="0.25">
      <c r="AO183" s="277" t="s">
        <v>274</v>
      </c>
      <c r="AP183" s="282" t="s">
        <v>278</v>
      </c>
      <c r="AR183" s="277" t="s">
        <v>274</v>
      </c>
      <c r="AS183" s="282" t="s">
        <v>278</v>
      </c>
      <c r="AU183" s="277" t="s">
        <v>273</v>
      </c>
      <c r="AV183" s="282" t="s">
        <v>277</v>
      </c>
    </row>
    <row r="184" spans="41:48" x14ac:dyDescent="0.25">
      <c r="AO184" s="277" t="s">
        <v>276</v>
      </c>
      <c r="AP184" s="282" t="s">
        <v>280</v>
      </c>
      <c r="AR184" s="277" t="s">
        <v>276</v>
      </c>
      <c r="AS184" s="282" t="s">
        <v>280</v>
      </c>
      <c r="AU184" s="277" t="s">
        <v>274</v>
      </c>
      <c r="AV184" s="282" t="s">
        <v>278</v>
      </c>
    </row>
    <row r="185" spans="41:48" x14ac:dyDescent="0.25">
      <c r="AP185" s="282" t="s">
        <v>281</v>
      </c>
      <c r="AS185" s="282" t="s">
        <v>281</v>
      </c>
      <c r="AU185" s="277" t="s">
        <v>276</v>
      </c>
      <c r="AV185" s="282" t="s">
        <v>280</v>
      </c>
    </row>
    <row r="186" spans="41:48" x14ac:dyDescent="0.25">
      <c r="AP186" s="282" t="s">
        <v>282</v>
      </c>
      <c r="AS186" s="282" t="s">
        <v>282</v>
      </c>
      <c r="AV186" s="282" t="s">
        <v>281</v>
      </c>
    </row>
    <row r="187" spans="41:48" x14ac:dyDescent="0.25">
      <c r="AP187" s="282"/>
      <c r="AS187" s="282"/>
      <c r="AV187" s="282" t="s">
        <v>282</v>
      </c>
    </row>
    <row r="188" spans="41:48" x14ac:dyDescent="0.25">
      <c r="AP188" s="282"/>
      <c r="AS188" s="282"/>
      <c r="AV188" s="282"/>
    </row>
    <row r="189" spans="41:48" x14ac:dyDescent="0.25">
      <c r="AO189" s="310"/>
      <c r="AP189" s="310"/>
      <c r="AR189" s="310" t="s">
        <v>2632</v>
      </c>
      <c r="AS189" s="310" t="s">
        <v>2638</v>
      </c>
      <c r="AV189" s="282"/>
    </row>
    <row r="190" spans="41:48" x14ac:dyDescent="0.25">
      <c r="AP190" s="282"/>
      <c r="AR190" s="277" t="s">
        <v>272</v>
      </c>
      <c r="AS190" s="282" t="s">
        <v>274</v>
      </c>
      <c r="AU190" s="310" t="s">
        <v>3254</v>
      </c>
      <c r="AV190" s="310" t="s">
        <v>3248</v>
      </c>
    </row>
    <row r="191" spans="41:48" x14ac:dyDescent="0.25">
      <c r="AP191" s="282"/>
      <c r="AR191" s="277" t="s">
        <v>274</v>
      </c>
      <c r="AS191" s="282" t="s">
        <v>278</v>
      </c>
      <c r="AU191" s="277" t="s">
        <v>272</v>
      </c>
      <c r="AV191" s="282" t="s">
        <v>274</v>
      </c>
    </row>
    <row r="192" spans="41:48" x14ac:dyDescent="0.25">
      <c r="AP192" s="282"/>
      <c r="AR192" s="277" t="s">
        <v>276</v>
      </c>
      <c r="AS192" s="282" t="s">
        <v>279</v>
      </c>
      <c r="AU192" s="277" t="s">
        <v>274</v>
      </c>
      <c r="AV192" s="282" t="s">
        <v>278</v>
      </c>
    </row>
    <row r="193" spans="41:48" x14ac:dyDescent="0.25">
      <c r="AP193" s="282"/>
      <c r="AS193" s="282"/>
      <c r="AU193" s="277" t="s">
        <v>276</v>
      </c>
      <c r="AV193" s="282" t="s">
        <v>279</v>
      </c>
    </row>
    <row r="194" spans="41:48" x14ac:dyDescent="0.25">
      <c r="AP194" s="282"/>
      <c r="AS194" s="282"/>
      <c r="AV194" s="282"/>
    </row>
    <row r="195" spans="41:48" x14ac:dyDescent="0.25">
      <c r="AO195" s="310"/>
      <c r="AP195" s="310"/>
      <c r="AR195" s="310" t="s">
        <v>2633</v>
      </c>
      <c r="AS195" s="310" t="s">
        <v>2639</v>
      </c>
      <c r="AV195" s="282"/>
    </row>
    <row r="196" spans="41:48" x14ac:dyDescent="0.25">
      <c r="AP196" s="282"/>
      <c r="AR196" s="277" t="s">
        <v>272</v>
      </c>
      <c r="AS196" s="282" t="s">
        <v>274</v>
      </c>
      <c r="AU196" s="310" t="s">
        <v>3255</v>
      </c>
      <c r="AV196" s="310" t="s">
        <v>3249</v>
      </c>
    </row>
    <row r="197" spans="41:48" x14ac:dyDescent="0.25">
      <c r="AP197" s="282"/>
      <c r="AR197" s="277" t="s">
        <v>274</v>
      </c>
      <c r="AS197" s="282" t="s">
        <v>278</v>
      </c>
      <c r="AU197" s="277" t="s">
        <v>272</v>
      </c>
      <c r="AV197" s="282" t="s">
        <v>274</v>
      </c>
    </row>
    <row r="198" spans="41:48" x14ac:dyDescent="0.25">
      <c r="AP198" s="282"/>
      <c r="AR198" s="277" t="s">
        <v>276</v>
      </c>
      <c r="AS198" s="282" t="s">
        <v>279</v>
      </c>
      <c r="AU198" s="277" t="s">
        <v>274</v>
      </c>
      <c r="AV198" s="282" t="s">
        <v>278</v>
      </c>
    </row>
    <row r="199" spans="41:48" x14ac:dyDescent="0.25">
      <c r="AU199" s="277" t="s">
        <v>276</v>
      </c>
      <c r="AV199" s="282" t="s">
        <v>279</v>
      </c>
    </row>
  </sheetData>
  <sheetProtection algorithmName="SHA-512" hashValue="kn6AAQilvSHoAnNQ/Vwbxewveg4+OjatVTMiT57xFE2f2tiuKihCe+9ARvXZZVhv7RSd5oOynCUTOfXRwRWXNg==" saltValue="rWUVRh5ZGSDWn524itHagw==" spinCount="100000" sheet="1" selectLockedCells="1"/>
  <dataValidations count="1">
    <dataValidation type="list" allowBlank="1" showInputMessage="1" showErrorMessage="1" sqref="B16" xr:uid="{DEB77AFC-33EC-4690-B0C2-23D6F7853E4D}">
      <formula1>$C$4:$C$7</formula1>
    </dataValidation>
  </dataValidations>
  <hyperlinks>
    <hyperlink ref="A1" r:id="rId1" xr:uid="{EC47BDB5-94AE-4514-A9EF-690FB9594F4C}"/>
  </hyperlinks>
  <pageMargins left="0.7" right="0.7" top="0.78740157499999996" bottom="0.78740157499999996" header="0.3" footer="0.3"/>
  <pageSetup paperSize="9" orientation="portrait" r:id="rId2"/>
  <tableParts count="36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  <tablePart r:id="rId192"/>
    <tablePart r:id="rId193"/>
    <tablePart r:id="rId194"/>
    <tablePart r:id="rId195"/>
    <tablePart r:id="rId196"/>
    <tablePart r:id="rId197"/>
    <tablePart r:id="rId198"/>
    <tablePart r:id="rId199"/>
    <tablePart r:id="rId200"/>
    <tablePart r:id="rId201"/>
    <tablePart r:id="rId202"/>
    <tablePart r:id="rId203"/>
    <tablePart r:id="rId204"/>
    <tablePart r:id="rId205"/>
    <tablePart r:id="rId206"/>
    <tablePart r:id="rId207"/>
    <tablePart r:id="rId208"/>
    <tablePart r:id="rId209"/>
    <tablePart r:id="rId210"/>
    <tablePart r:id="rId211"/>
    <tablePart r:id="rId212"/>
    <tablePart r:id="rId213"/>
    <tablePart r:id="rId214"/>
    <tablePart r:id="rId215"/>
    <tablePart r:id="rId216"/>
    <tablePart r:id="rId217"/>
    <tablePart r:id="rId218"/>
    <tablePart r:id="rId219"/>
    <tablePart r:id="rId220"/>
    <tablePart r:id="rId221"/>
    <tablePart r:id="rId222"/>
    <tablePart r:id="rId223"/>
    <tablePart r:id="rId224"/>
    <tablePart r:id="rId225"/>
    <tablePart r:id="rId226"/>
    <tablePart r:id="rId227"/>
    <tablePart r:id="rId228"/>
    <tablePart r:id="rId229"/>
    <tablePart r:id="rId230"/>
    <tablePart r:id="rId231"/>
    <tablePart r:id="rId232"/>
    <tablePart r:id="rId233"/>
    <tablePart r:id="rId234"/>
    <tablePart r:id="rId235"/>
    <tablePart r:id="rId236"/>
    <tablePart r:id="rId237"/>
    <tablePart r:id="rId238"/>
    <tablePart r:id="rId239"/>
    <tablePart r:id="rId240"/>
    <tablePart r:id="rId241"/>
    <tablePart r:id="rId242"/>
    <tablePart r:id="rId243"/>
    <tablePart r:id="rId244"/>
    <tablePart r:id="rId245"/>
    <tablePart r:id="rId246"/>
    <tablePart r:id="rId247"/>
    <tablePart r:id="rId248"/>
    <tablePart r:id="rId249"/>
    <tablePart r:id="rId250"/>
    <tablePart r:id="rId251"/>
    <tablePart r:id="rId252"/>
    <tablePart r:id="rId253"/>
    <tablePart r:id="rId254"/>
    <tablePart r:id="rId255"/>
    <tablePart r:id="rId256"/>
    <tablePart r:id="rId257"/>
    <tablePart r:id="rId258"/>
    <tablePart r:id="rId259"/>
    <tablePart r:id="rId260"/>
    <tablePart r:id="rId261"/>
    <tablePart r:id="rId262"/>
    <tablePart r:id="rId263"/>
    <tablePart r:id="rId264"/>
    <tablePart r:id="rId265"/>
    <tablePart r:id="rId266"/>
    <tablePart r:id="rId267"/>
    <tablePart r:id="rId268"/>
    <tablePart r:id="rId269"/>
    <tablePart r:id="rId270"/>
    <tablePart r:id="rId271"/>
    <tablePart r:id="rId272"/>
    <tablePart r:id="rId273"/>
    <tablePart r:id="rId274"/>
    <tablePart r:id="rId275"/>
    <tablePart r:id="rId276"/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  <tablePart r:id="rId338"/>
    <tablePart r:id="rId339"/>
    <tablePart r:id="rId340"/>
    <tablePart r:id="rId341"/>
    <tablePart r:id="rId342"/>
    <tablePart r:id="rId343"/>
    <tablePart r:id="rId344"/>
    <tablePart r:id="rId345"/>
    <tablePart r:id="rId346"/>
    <tablePart r:id="rId347"/>
    <tablePart r:id="rId348"/>
    <tablePart r:id="rId349"/>
    <tablePart r:id="rId350"/>
    <tablePart r:id="rId351"/>
    <tablePart r:id="rId352"/>
    <tablePart r:id="rId353"/>
    <tablePart r:id="rId354"/>
    <tablePart r:id="rId355"/>
    <tablePart r:id="rId356"/>
    <tablePart r:id="rId357"/>
    <tablePart r:id="rId358"/>
    <tablePart r:id="rId359"/>
    <tablePart r:id="rId360"/>
    <tablePart r:id="rId361"/>
    <tablePart r:id="rId362"/>
    <tablePart r:id="rId363"/>
    <tablePart r:id="rId364"/>
    <tablePart r:id="rId365"/>
    <tablePart r:id="rId366"/>
    <tablePart r:id="rId36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B6B3-1D3E-46A0-B999-A4B8EAD66554}">
  <sheetPr published="0" codeName="Tabelle5"/>
  <dimension ref="A2:S1404"/>
  <sheetViews>
    <sheetView topLeftCell="P1" zoomScale="95" zoomScaleNormal="95" workbookViewId="0">
      <selection activeCell="O1" sqref="A1:O1048576"/>
    </sheetView>
  </sheetViews>
  <sheetFormatPr baseColWidth="10" defaultRowHeight="15" x14ac:dyDescent="0.25"/>
  <cols>
    <col min="1" max="1" width="50.140625" style="271" hidden="1" customWidth="1"/>
    <col min="2" max="2" width="61.85546875" style="271" hidden="1" customWidth="1"/>
    <col min="3" max="3" width="35.28515625" style="271" hidden="1" customWidth="1"/>
    <col min="4" max="4" width="3.7109375" style="271" hidden="1" customWidth="1"/>
    <col min="5" max="5" width="24.42578125" style="271" hidden="1" customWidth="1"/>
    <col min="6" max="6" width="6.7109375" style="271" hidden="1" customWidth="1"/>
    <col min="7" max="7" width="1.7109375" style="271" hidden="1" customWidth="1"/>
    <col min="8" max="8" width="91.42578125" style="271" hidden="1" customWidth="1"/>
    <col min="9" max="9" width="10.7109375" style="271" hidden="1" customWidth="1"/>
    <col min="10" max="10" width="1.7109375" style="271" hidden="1" customWidth="1"/>
    <col min="11" max="11" width="24.42578125" style="271" hidden="1" customWidth="1"/>
    <col min="12" max="12" width="18.7109375" style="271" hidden="1" customWidth="1"/>
    <col min="13" max="13" width="21.42578125" style="271" hidden="1" customWidth="1"/>
    <col min="14" max="14" width="1.7109375" style="271" hidden="1" customWidth="1"/>
    <col min="15" max="15" width="11.42578125" style="271" hidden="1" customWidth="1"/>
    <col min="16" max="16" width="3.85546875" style="271" customWidth="1"/>
    <col min="17" max="18" width="11.42578125" style="271" customWidth="1"/>
    <col min="19" max="19" width="11.42578125" style="271"/>
  </cols>
  <sheetData>
    <row r="2" spans="1:13" x14ac:dyDescent="0.25">
      <c r="A2" s="271" t="str">
        <f>Registration!G17&amp;Registration!H17&amp;Registration!I17&amp;Registration!J17</f>
        <v>Male_VeteransTatami_MVKicklight_MV-80 KG</v>
      </c>
      <c r="B2" s="271" t="s">
        <v>401</v>
      </c>
      <c r="C2" s="271" t="s">
        <v>1268</v>
      </c>
      <c r="D2" s="271" t="s">
        <v>258</v>
      </c>
      <c r="E2" s="271" t="s">
        <v>2840</v>
      </c>
      <c r="H2" s="274">
        <f>Registration!D17</f>
        <v>28773</v>
      </c>
      <c r="I2" s="271">
        <f>YEAR(H2)</f>
        <v>1978</v>
      </c>
      <c r="K2" s="271" t="s">
        <v>2209</v>
      </c>
    </row>
    <row r="3" spans="1:13" x14ac:dyDescent="0.25">
      <c r="A3" s="271" t="str">
        <f>Registration!G18&amp;Registration!H18&amp;Registration!I18&amp;Registration!J18</f>
        <v/>
      </c>
      <c r="B3" s="271" t="s">
        <v>402</v>
      </c>
      <c r="C3" s="271" t="s">
        <v>1269</v>
      </c>
      <c r="D3" s="271" t="s">
        <v>258</v>
      </c>
      <c r="E3" s="271" t="s">
        <v>2061</v>
      </c>
      <c r="F3" s="271" t="s">
        <v>2062</v>
      </c>
      <c r="H3" s="274">
        <f>Registration!D18</f>
        <v>0</v>
      </c>
      <c r="I3" s="271">
        <f>YEAR(H3)</f>
        <v>1900</v>
      </c>
      <c r="K3" s="271" t="s">
        <v>2210</v>
      </c>
      <c r="L3" s="271" t="s">
        <v>2211</v>
      </c>
      <c r="M3" s="271" t="s">
        <v>1</v>
      </c>
    </row>
    <row r="4" spans="1:13" x14ac:dyDescent="0.25">
      <c r="A4" s="271" t="str">
        <f>Registration!G19&amp;Registration!H19&amp;Registration!I19&amp;Registration!J19</f>
        <v/>
      </c>
      <c r="B4" s="271" t="s">
        <v>403</v>
      </c>
      <c r="C4" s="271" t="s">
        <v>1270</v>
      </c>
      <c r="D4" s="271" t="s">
        <v>258</v>
      </c>
      <c r="E4" s="271" t="s">
        <v>2063</v>
      </c>
      <c r="F4" s="271" t="s">
        <v>2064</v>
      </c>
      <c r="H4" s="274">
        <f>Registration!D19</f>
        <v>0</v>
      </c>
      <c r="I4" s="271">
        <f t="shared" ref="I4:I67" si="0">YEAR(H4)</f>
        <v>1900</v>
      </c>
      <c r="K4" s="271" t="s">
        <v>2061</v>
      </c>
      <c r="L4" s="271" t="s">
        <v>2062</v>
      </c>
      <c r="M4" s="271" t="s">
        <v>2061</v>
      </c>
    </row>
    <row r="5" spans="1:13" x14ac:dyDescent="0.25">
      <c r="A5" s="271" t="str">
        <f>Registration!G20&amp;Registration!H20&amp;Registration!I20&amp;Registration!J20</f>
        <v/>
      </c>
      <c r="B5" s="271" t="s">
        <v>404</v>
      </c>
      <c r="C5" s="271" t="s">
        <v>1271</v>
      </c>
      <c r="D5" s="271" t="s">
        <v>258</v>
      </c>
      <c r="E5" s="271" t="s">
        <v>2065</v>
      </c>
      <c r="F5" s="271" t="s">
        <v>2066</v>
      </c>
      <c r="H5" s="274">
        <f>Registration!D20</f>
        <v>0</v>
      </c>
      <c r="I5" s="271">
        <f t="shared" si="0"/>
        <v>1900</v>
      </c>
      <c r="K5" s="271" t="s">
        <v>2063</v>
      </c>
      <c r="L5" s="271" t="s">
        <v>2064</v>
      </c>
      <c r="M5" s="271" t="s">
        <v>2174</v>
      </c>
    </row>
    <row r="6" spans="1:13" x14ac:dyDescent="0.25">
      <c r="A6" s="271" t="str">
        <f>Registration!G21&amp;Registration!H21&amp;Registration!I21&amp;Registration!J21</f>
        <v/>
      </c>
      <c r="B6" s="271" t="s">
        <v>405</v>
      </c>
      <c r="C6" s="271" t="s">
        <v>1272</v>
      </c>
      <c r="D6" s="271" t="s">
        <v>258</v>
      </c>
      <c r="E6" s="271" t="s">
        <v>2067</v>
      </c>
      <c r="F6" s="271" t="s">
        <v>2068</v>
      </c>
      <c r="H6" s="274">
        <f>Registration!D21</f>
        <v>0</v>
      </c>
      <c r="I6" s="271">
        <f t="shared" si="0"/>
        <v>1900</v>
      </c>
      <c r="K6" s="271" t="s">
        <v>2065</v>
      </c>
      <c r="L6" s="271" t="s">
        <v>2066</v>
      </c>
      <c r="M6" s="271" t="s">
        <v>2175</v>
      </c>
    </row>
    <row r="7" spans="1:13" x14ac:dyDescent="0.25">
      <c r="A7" s="271" t="str">
        <f>Registration!G22&amp;Registration!H22&amp;Registration!I22&amp;Registration!J22</f>
        <v/>
      </c>
      <c r="B7" s="271" t="s">
        <v>406</v>
      </c>
      <c r="C7" s="271" t="s">
        <v>1273</v>
      </c>
      <c r="D7" s="271" t="s">
        <v>258</v>
      </c>
      <c r="E7" s="271" t="s">
        <v>2069</v>
      </c>
      <c r="F7" s="271" t="s">
        <v>2060</v>
      </c>
      <c r="H7" s="274">
        <f>Registration!D22</f>
        <v>0</v>
      </c>
      <c r="I7" s="271">
        <f t="shared" si="0"/>
        <v>1900</v>
      </c>
      <c r="K7" s="271" t="s">
        <v>2067</v>
      </c>
      <c r="L7" s="271" t="s">
        <v>2068</v>
      </c>
      <c r="M7" s="271" t="s">
        <v>2176</v>
      </c>
    </row>
    <row r="8" spans="1:13" x14ac:dyDescent="0.25">
      <c r="A8" s="271" t="str">
        <f>Registration!G23&amp;Registration!H23&amp;Registration!I23&amp;Registration!J23</f>
        <v/>
      </c>
      <c r="B8" s="271" t="s">
        <v>407</v>
      </c>
      <c r="C8" s="271" t="s">
        <v>1274</v>
      </c>
      <c r="D8" s="271" t="s">
        <v>258</v>
      </c>
      <c r="E8" s="271" t="s">
        <v>2070</v>
      </c>
      <c r="F8" s="271" t="s">
        <v>2071</v>
      </c>
      <c r="H8" s="274">
        <f>Registration!D23</f>
        <v>0</v>
      </c>
      <c r="I8" s="271">
        <f t="shared" si="0"/>
        <v>1900</v>
      </c>
      <c r="K8" s="271" t="s">
        <v>2069</v>
      </c>
      <c r="L8" s="271" t="s">
        <v>2060</v>
      </c>
      <c r="M8" s="271" t="s">
        <v>2197</v>
      </c>
    </row>
    <row r="9" spans="1:13" x14ac:dyDescent="0.25">
      <c r="A9" s="271" t="str">
        <f>Registration!G24&amp;Registration!H24&amp;Registration!I24&amp;Registration!J24</f>
        <v/>
      </c>
      <c r="B9" s="271" t="s">
        <v>408</v>
      </c>
      <c r="C9" s="271" t="s">
        <v>1275</v>
      </c>
      <c r="D9" s="271" t="s">
        <v>258</v>
      </c>
      <c r="E9" s="271" t="s">
        <v>2212</v>
      </c>
      <c r="F9" s="271" t="s">
        <v>2072</v>
      </c>
      <c r="H9" s="274">
        <f>Registration!D24</f>
        <v>0</v>
      </c>
      <c r="I9" s="271">
        <f t="shared" si="0"/>
        <v>1900</v>
      </c>
      <c r="K9" s="271" t="s">
        <v>2070</v>
      </c>
      <c r="L9" s="271" t="s">
        <v>2071</v>
      </c>
      <c r="M9" s="271" t="s">
        <v>2177</v>
      </c>
    </row>
    <row r="10" spans="1:13" x14ac:dyDescent="0.25">
      <c r="A10" s="271" t="str">
        <f>Registration!G25&amp;Registration!H25&amp;Registration!I25&amp;Registration!J25</f>
        <v/>
      </c>
      <c r="B10" s="271" t="s">
        <v>409</v>
      </c>
      <c r="C10" s="271" t="s">
        <v>1276</v>
      </c>
      <c r="D10" s="271" t="s">
        <v>258</v>
      </c>
      <c r="E10" s="271" t="s">
        <v>2073</v>
      </c>
      <c r="F10" s="271" t="s">
        <v>2074</v>
      </c>
      <c r="H10" s="274">
        <f>Registration!D25</f>
        <v>0</v>
      </c>
      <c r="I10" s="271">
        <f t="shared" si="0"/>
        <v>1900</v>
      </c>
      <c r="K10" s="271" t="s">
        <v>2212</v>
      </c>
      <c r="L10" s="271" t="s">
        <v>2072</v>
      </c>
      <c r="M10" s="271" t="s">
        <v>2376</v>
      </c>
    </row>
    <row r="11" spans="1:13" x14ac:dyDescent="0.25">
      <c r="A11" s="271" t="str">
        <f>Registration!G26&amp;Registration!H26&amp;Registration!I26&amp;Registration!J26</f>
        <v/>
      </c>
      <c r="B11" s="271" t="s">
        <v>410</v>
      </c>
      <c r="C11" s="271" t="s">
        <v>1277</v>
      </c>
      <c r="D11" s="271" t="s">
        <v>258</v>
      </c>
      <c r="E11" s="271" t="s">
        <v>2075</v>
      </c>
      <c r="F11" s="271" t="s">
        <v>2076</v>
      </c>
      <c r="H11" s="274">
        <f>Registration!D26</f>
        <v>0</v>
      </c>
      <c r="I11" s="271">
        <f t="shared" si="0"/>
        <v>1900</v>
      </c>
      <c r="K11" s="271" t="s">
        <v>2073</v>
      </c>
      <c r="L11" s="271" t="s">
        <v>2074</v>
      </c>
      <c r="M11" s="271" t="s">
        <v>2178</v>
      </c>
    </row>
    <row r="12" spans="1:13" x14ac:dyDescent="0.25">
      <c r="A12" s="271" t="str">
        <f>Registration!G27&amp;Registration!H27&amp;Registration!I27&amp;Registration!J27</f>
        <v/>
      </c>
      <c r="B12" s="271" t="s">
        <v>411</v>
      </c>
      <c r="C12" s="271" t="s">
        <v>1278</v>
      </c>
      <c r="D12" s="271" t="s">
        <v>258</v>
      </c>
      <c r="E12" s="271" t="s">
        <v>2077</v>
      </c>
      <c r="F12" s="271" t="s">
        <v>2078</v>
      </c>
      <c r="H12" s="274">
        <f>Registration!D27</f>
        <v>0</v>
      </c>
      <c r="I12" s="271">
        <f t="shared" si="0"/>
        <v>1900</v>
      </c>
      <c r="K12" s="271" t="s">
        <v>2075</v>
      </c>
      <c r="L12" s="271" t="s">
        <v>2076</v>
      </c>
      <c r="M12" s="271" t="s">
        <v>2179</v>
      </c>
    </row>
    <row r="13" spans="1:13" x14ac:dyDescent="0.25">
      <c r="A13" s="271" t="str">
        <f>Registration!G28&amp;Registration!H28&amp;Registration!I28&amp;Registration!J28</f>
        <v/>
      </c>
      <c r="B13" s="271" t="s">
        <v>412</v>
      </c>
      <c r="C13" s="271" t="s">
        <v>1279</v>
      </c>
      <c r="D13" s="271" t="s">
        <v>258</v>
      </c>
      <c r="E13" s="271" t="s">
        <v>2079</v>
      </c>
      <c r="F13" s="271" t="s">
        <v>2080</v>
      </c>
      <c r="H13" s="274">
        <f>Registration!D28</f>
        <v>0</v>
      </c>
      <c r="I13" s="271">
        <f t="shared" si="0"/>
        <v>1900</v>
      </c>
      <c r="K13" s="271" t="s">
        <v>2077</v>
      </c>
      <c r="L13" s="271" t="s">
        <v>2078</v>
      </c>
      <c r="M13" s="271" t="s">
        <v>2189</v>
      </c>
    </row>
    <row r="14" spans="1:13" x14ac:dyDescent="0.25">
      <c r="A14" s="271" t="str">
        <f>Registration!G29&amp;Registration!H29&amp;Registration!I29&amp;Registration!J29</f>
        <v/>
      </c>
      <c r="B14" s="271" t="s">
        <v>413</v>
      </c>
      <c r="C14" s="271" t="s">
        <v>1280</v>
      </c>
      <c r="D14" s="271" t="s">
        <v>258</v>
      </c>
      <c r="E14" s="271" t="s">
        <v>2081</v>
      </c>
      <c r="F14" s="271" t="s">
        <v>2082</v>
      </c>
      <c r="H14" s="274">
        <f>Registration!D29</f>
        <v>0</v>
      </c>
      <c r="I14" s="271">
        <f t="shared" si="0"/>
        <v>1900</v>
      </c>
      <c r="K14" s="271" t="s">
        <v>2079</v>
      </c>
      <c r="L14" s="271" t="s">
        <v>2080</v>
      </c>
      <c r="M14" s="271" t="s">
        <v>2079</v>
      </c>
    </row>
    <row r="15" spans="1:13" x14ac:dyDescent="0.25">
      <c r="A15" s="271" t="str">
        <f>Registration!G30&amp;Registration!H30&amp;Registration!I30&amp;Registration!J30</f>
        <v/>
      </c>
      <c r="B15" s="271" t="s">
        <v>414</v>
      </c>
      <c r="C15" s="271" t="s">
        <v>1281</v>
      </c>
      <c r="D15" s="271" t="s">
        <v>258</v>
      </c>
      <c r="E15" s="271" t="s">
        <v>2083</v>
      </c>
      <c r="F15" s="271" t="s">
        <v>2084</v>
      </c>
      <c r="H15" s="274">
        <f>Registration!D30</f>
        <v>0</v>
      </c>
      <c r="I15" s="271">
        <f t="shared" si="0"/>
        <v>1900</v>
      </c>
      <c r="K15" s="271" t="s">
        <v>2081</v>
      </c>
      <c r="L15" s="271" t="s">
        <v>2082</v>
      </c>
      <c r="M15" s="271" t="s">
        <v>2191</v>
      </c>
    </row>
    <row r="16" spans="1:13" x14ac:dyDescent="0.25">
      <c r="A16" s="271" t="str">
        <f>Registration!G31&amp;Registration!H31&amp;Registration!I31&amp;Registration!J31</f>
        <v/>
      </c>
      <c r="B16" s="271" t="s">
        <v>415</v>
      </c>
      <c r="C16" s="271" t="s">
        <v>1282</v>
      </c>
      <c r="D16" s="271" t="s">
        <v>258</v>
      </c>
      <c r="E16" s="271" t="s">
        <v>2085</v>
      </c>
      <c r="F16" s="271" t="s">
        <v>2086</v>
      </c>
      <c r="H16" s="274">
        <f>Registration!D31</f>
        <v>0</v>
      </c>
      <c r="I16" s="271">
        <f t="shared" si="0"/>
        <v>1900</v>
      </c>
      <c r="K16" s="271" t="s">
        <v>2083</v>
      </c>
      <c r="L16" s="271" t="s">
        <v>2084</v>
      </c>
      <c r="M16" s="271" t="s">
        <v>2204</v>
      </c>
    </row>
    <row r="17" spans="1:13" x14ac:dyDescent="0.25">
      <c r="A17" s="271" t="str">
        <f>Registration!G32&amp;Registration!H32&amp;Registration!I32&amp;Registration!J32</f>
        <v/>
      </c>
      <c r="B17" s="271" t="s">
        <v>416</v>
      </c>
      <c r="C17" s="271" t="s">
        <v>1283</v>
      </c>
      <c r="D17" s="271" t="s">
        <v>258</v>
      </c>
      <c r="E17" s="271" t="s">
        <v>2087</v>
      </c>
      <c r="F17" s="271" t="s">
        <v>2088</v>
      </c>
      <c r="H17" s="274">
        <f>Registration!D32</f>
        <v>0</v>
      </c>
      <c r="I17" s="271">
        <f t="shared" si="0"/>
        <v>1900</v>
      </c>
      <c r="K17" s="271" t="s">
        <v>2085</v>
      </c>
      <c r="L17" s="271" t="s">
        <v>2086</v>
      </c>
      <c r="M17" s="271" t="s">
        <v>2201</v>
      </c>
    </row>
    <row r="18" spans="1:13" x14ac:dyDescent="0.25">
      <c r="A18" s="271" t="str">
        <f>Registration!G33&amp;Registration!H33&amp;Registration!I33&amp;Registration!J33</f>
        <v/>
      </c>
      <c r="B18" s="271" t="s">
        <v>417</v>
      </c>
      <c r="C18" s="271" t="s">
        <v>1284</v>
      </c>
      <c r="D18" s="271" t="s">
        <v>258</v>
      </c>
      <c r="E18" s="271" t="s">
        <v>2367</v>
      </c>
      <c r="F18" s="271" t="s">
        <v>2370</v>
      </c>
      <c r="H18" s="274">
        <f>Registration!D33</f>
        <v>0</v>
      </c>
      <c r="I18" s="271">
        <f t="shared" si="0"/>
        <v>1900</v>
      </c>
      <c r="K18" s="271" t="s">
        <v>2087</v>
      </c>
      <c r="L18" s="271" t="s">
        <v>2088</v>
      </c>
      <c r="M18" s="271" t="s">
        <v>2180</v>
      </c>
    </row>
    <row r="19" spans="1:13" x14ac:dyDescent="0.25">
      <c r="A19" s="271" t="str">
        <f>Registration!G34&amp;Registration!H34&amp;Registration!I34&amp;Registration!J34</f>
        <v/>
      </c>
      <c r="B19" s="271" t="s">
        <v>418</v>
      </c>
      <c r="C19" s="271" t="s">
        <v>1285</v>
      </c>
      <c r="D19" s="271" t="s">
        <v>258</v>
      </c>
      <c r="E19" s="271" t="s">
        <v>2089</v>
      </c>
      <c r="F19" s="271" t="s">
        <v>2090</v>
      </c>
      <c r="H19" s="274">
        <f>Registration!D34</f>
        <v>0</v>
      </c>
      <c r="I19" s="271">
        <f t="shared" si="0"/>
        <v>1900</v>
      </c>
      <c r="K19" s="271" t="s">
        <v>2367</v>
      </c>
      <c r="L19" s="271" t="s">
        <v>2370</v>
      </c>
      <c r="M19" s="271" t="s">
        <v>2367</v>
      </c>
    </row>
    <row r="20" spans="1:13" x14ac:dyDescent="0.25">
      <c r="A20" s="271" t="str">
        <f>Registration!G35&amp;Registration!H35&amp;Registration!I35&amp;Registration!J35</f>
        <v/>
      </c>
      <c r="B20" s="271" t="s">
        <v>419</v>
      </c>
      <c r="C20" s="271" t="s">
        <v>1286</v>
      </c>
      <c r="D20" s="271" t="s">
        <v>258</v>
      </c>
      <c r="E20" s="271" t="s">
        <v>2091</v>
      </c>
      <c r="F20" s="271" t="s">
        <v>2092</v>
      </c>
      <c r="H20" s="274">
        <f>Registration!D35</f>
        <v>0</v>
      </c>
      <c r="I20" s="271">
        <f t="shared" si="0"/>
        <v>1900</v>
      </c>
      <c r="K20" s="271" t="s">
        <v>2089</v>
      </c>
      <c r="L20" s="271" t="s">
        <v>2090</v>
      </c>
      <c r="M20" s="271" t="s">
        <v>2182</v>
      </c>
    </row>
    <row r="21" spans="1:13" x14ac:dyDescent="0.25">
      <c r="A21" s="271" t="str">
        <f>Registration!G36&amp;Registration!H36&amp;Registration!I36&amp;Registration!J36</f>
        <v/>
      </c>
      <c r="B21" s="271" t="s">
        <v>420</v>
      </c>
      <c r="C21" s="271" t="s">
        <v>1287</v>
      </c>
      <c r="D21" s="271" t="s">
        <v>258</v>
      </c>
      <c r="E21" s="271" t="s">
        <v>2093</v>
      </c>
      <c r="F21" s="271" t="s">
        <v>2094</v>
      </c>
      <c r="H21" s="274">
        <f>Registration!D36</f>
        <v>0</v>
      </c>
      <c r="I21" s="271">
        <f t="shared" si="0"/>
        <v>1900</v>
      </c>
      <c r="K21" s="271" t="s">
        <v>2091</v>
      </c>
      <c r="L21" s="271" t="s">
        <v>2092</v>
      </c>
      <c r="M21" s="271" t="s">
        <v>2091</v>
      </c>
    </row>
    <row r="22" spans="1:13" x14ac:dyDescent="0.25">
      <c r="A22" s="271" t="str">
        <f>Registration!G37&amp;Registration!H37&amp;Registration!I37&amp;Registration!J37</f>
        <v/>
      </c>
      <c r="B22" s="271" t="s">
        <v>421</v>
      </c>
      <c r="C22" s="271" t="s">
        <v>1288</v>
      </c>
      <c r="D22" s="271" t="s">
        <v>258</v>
      </c>
      <c r="E22" s="271" t="s">
        <v>2095</v>
      </c>
      <c r="F22" s="271" t="s">
        <v>2096</v>
      </c>
      <c r="H22" s="274">
        <f>Registration!D37</f>
        <v>0</v>
      </c>
      <c r="I22" s="271">
        <f t="shared" si="0"/>
        <v>1900</v>
      </c>
      <c r="K22" s="271" t="s">
        <v>2093</v>
      </c>
      <c r="L22" s="271" t="s">
        <v>2094</v>
      </c>
      <c r="M22" s="271" t="s">
        <v>2181</v>
      </c>
    </row>
    <row r="23" spans="1:13" x14ac:dyDescent="0.25">
      <c r="A23" s="271" t="str">
        <f>Registration!G38&amp;Registration!H38&amp;Registration!I38&amp;Registration!J38</f>
        <v/>
      </c>
      <c r="B23" s="271" t="s">
        <v>422</v>
      </c>
      <c r="C23" s="271" t="s">
        <v>1289</v>
      </c>
      <c r="D23" s="271" t="s">
        <v>258</v>
      </c>
      <c r="E23" s="271" t="s">
        <v>2097</v>
      </c>
      <c r="F23" s="271" t="s">
        <v>2098</v>
      </c>
      <c r="H23" s="274">
        <f>Registration!D38</f>
        <v>0</v>
      </c>
      <c r="I23" s="271">
        <f t="shared" si="0"/>
        <v>1900</v>
      </c>
      <c r="K23" s="271" t="s">
        <v>2095</v>
      </c>
      <c r="L23" s="271" t="s">
        <v>2096</v>
      </c>
      <c r="M23" s="271" t="s">
        <v>2095</v>
      </c>
    </row>
    <row r="24" spans="1:13" x14ac:dyDescent="0.25">
      <c r="A24" s="271" t="str">
        <f>Registration!G39&amp;Registration!H39&amp;Registration!I39&amp;Registration!J39</f>
        <v/>
      </c>
      <c r="B24" s="271" t="s">
        <v>423</v>
      </c>
      <c r="C24" s="271" t="s">
        <v>1290</v>
      </c>
      <c r="D24" s="271" t="s">
        <v>258</v>
      </c>
      <c r="E24" s="271" t="s">
        <v>2099</v>
      </c>
      <c r="F24" s="271" t="s">
        <v>2100</v>
      </c>
      <c r="H24" s="274">
        <f>Registration!D39</f>
        <v>0</v>
      </c>
      <c r="I24" s="271">
        <f t="shared" si="0"/>
        <v>1900</v>
      </c>
      <c r="K24" s="271" t="s">
        <v>2097</v>
      </c>
      <c r="L24" s="271" t="s">
        <v>2098</v>
      </c>
      <c r="M24" s="271" t="s">
        <v>2183</v>
      </c>
    </row>
    <row r="25" spans="1:13" x14ac:dyDescent="0.25">
      <c r="A25" s="271" t="str">
        <f>Registration!G40&amp;Registration!H40&amp;Registration!I40&amp;Registration!J40</f>
        <v/>
      </c>
      <c r="B25" s="271" t="s">
        <v>424</v>
      </c>
      <c r="C25" s="271" t="s">
        <v>1291</v>
      </c>
      <c r="D25" s="271" t="s">
        <v>258</v>
      </c>
      <c r="E25" s="271" t="s">
        <v>2101</v>
      </c>
      <c r="F25" s="271" t="s">
        <v>2102</v>
      </c>
      <c r="H25" s="274">
        <f>Registration!D40</f>
        <v>0</v>
      </c>
      <c r="I25" s="271">
        <f t="shared" si="0"/>
        <v>1900</v>
      </c>
      <c r="K25" s="271" t="s">
        <v>2099</v>
      </c>
      <c r="L25" s="271" t="s">
        <v>2100</v>
      </c>
      <c r="M25" s="271" t="s">
        <v>2203</v>
      </c>
    </row>
    <row r="26" spans="1:13" x14ac:dyDescent="0.25">
      <c r="A26" s="271" t="str">
        <f>Registration!G41&amp;Registration!H41&amp;Registration!I41&amp;Registration!J41</f>
        <v/>
      </c>
      <c r="B26" s="271" t="s">
        <v>425</v>
      </c>
      <c r="C26" s="271" t="s">
        <v>1292</v>
      </c>
      <c r="D26" s="271" t="s">
        <v>258</v>
      </c>
      <c r="E26" s="271" t="s">
        <v>2103</v>
      </c>
      <c r="F26" s="271" t="s">
        <v>2104</v>
      </c>
      <c r="H26" s="274">
        <f>Registration!D41</f>
        <v>0</v>
      </c>
      <c r="I26" s="271">
        <f t="shared" si="0"/>
        <v>1900</v>
      </c>
      <c r="K26" s="271" t="s">
        <v>2101</v>
      </c>
      <c r="L26" s="271" t="s">
        <v>2102</v>
      </c>
      <c r="M26" s="271" t="s">
        <v>2184</v>
      </c>
    </row>
    <row r="27" spans="1:13" x14ac:dyDescent="0.25">
      <c r="A27" s="271" t="str">
        <f>Registration!G42&amp;Registration!H42&amp;Registration!I42&amp;Registration!J42</f>
        <v/>
      </c>
      <c r="B27" s="271" t="s">
        <v>426</v>
      </c>
      <c r="C27" s="271" t="s">
        <v>1293</v>
      </c>
      <c r="D27" s="271" t="s">
        <v>258</v>
      </c>
      <c r="E27" s="271" t="s">
        <v>2105</v>
      </c>
      <c r="F27" s="271" t="s">
        <v>2106</v>
      </c>
      <c r="H27" s="274">
        <f>Registration!D42</f>
        <v>0</v>
      </c>
      <c r="I27" s="271">
        <f t="shared" si="0"/>
        <v>1900</v>
      </c>
      <c r="K27" s="271" t="s">
        <v>2103</v>
      </c>
      <c r="L27" s="271" t="s">
        <v>2104</v>
      </c>
      <c r="M27" s="271" t="s">
        <v>2103</v>
      </c>
    </row>
    <row r="28" spans="1:13" x14ac:dyDescent="0.25">
      <c r="A28" s="271" t="str">
        <f>Registration!G43&amp;Registration!H43&amp;Registration!I43&amp;Registration!J43</f>
        <v/>
      </c>
      <c r="B28" s="271" t="s">
        <v>427</v>
      </c>
      <c r="C28" s="271" t="s">
        <v>1294</v>
      </c>
      <c r="D28" s="271" t="s">
        <v>258</v>
      </c>
      <c r="E28" s="271" t="s">
        <v>2111</v>
      </c>
      <c r="F28" s="271" t="s">
        <v>2112</v>
      </c>
      <c r="H28" s="274">
        <f>Registration!D43</f>
        <v>0</v>
      </c>
      <c r="I28" s="271">
        <f t="shared" si="0"/>
        <v>1900</v>
      </c>
      <c r="K28" s="271" t="s">
        <v>2105</v>
      </c>
      <c r="L28" s="271" t="s">
        <v>2106</v>
      </c>
      <c r="M28" s="271" t="s">
        <v>2185</v>
      </c>
    </row>
    <row r="29" spans="1:13" x14ac:dyDescent="0.25">
      <c r="A29" s="271" t="str">
        <f>Registration!G44&amp;Registration!H44&amp;Registration!I44&amp;Registration!J44</f>
        <v/>
      </c>
      <c r="B29" s="271" t="s">
        <v>428</v>
      </c>
      <c r="C29" s="271" t="s">
        <v>1295</v>
      </c>
      <c r="D29" s="271" t="s">
        <v>258</v>
      </c>
      <c r="E29" s="271" t="s">
        <v>2107</v>
      </c>
      <c r="F29" s="271" t="s">
        <v>2108</v>
      </c>
      <c r="H29" s="274">
        <f>Registration!D44</f>
        <v>0</v>
      </c>
      <c r="I29" s="271">
        <f t="shared" si="0"/>
        <v>1900</v>
      </c>
      <c r="K29" s="271" t="s">
        <v>2107</v>
      </c>
      <c r="L29" s="271" t="s">
        <v>2108</v>
      </c>
      <c r="M29" s="271" t="s">
        <v>2186</v>
      </c>
    </row>
    <row r="30" spans="1:13" x14ac:dyDescent="0.25">
      <c r="A30" s="271" t="str">
        <f>Registration!G45&amp;Registration!H45&amp;Registration!I45&amp;Registration!J45</f>
        <v/>
      </c>
      <c r="B30" s="271" t="s">
        <v>2291</v>
      </c>
      <c r="C30" s="271" t="s">
        <v>1297</v>
      </c>
      <c r="D30" s="271" t="s">
        <v>2208</v>
      </c>
      <c r="E30" s="271" t="s">
        <v>2206</v>
      </c>
      <c r="F30" s="271" t="s">
        <v>2207</v>
      </c>
      <c r="H30" s="274">
        <f>Registration!D45</f>
        <v>0</v>
      </c>
      <c r="I30" s="271">
        <f t="shared" si="0"/>
        <v>1900</v>
      </c>
      <c r="K30" s="271" t="s">
        <v>2206</v>
      </c>
      <c r="L30" s="271" t="s">
        <v>2207</v>
      </c>
      <c r="M30" s="271" t="s">
        <v>2394</v>
      </c>
    </row>
    <row r="31" spans="1:13" x14ac:dyDescent="0.25">
      <c r="A31" s="271" t="str">
        <f>Registration!G46&amp;Registration!H46&amp;Registration!I46&amp;Registration!J46</f>
        <v/>
      </c>
      <c r="B31" s="271" t="s">
        <v>2292</v>
      </c>
      <c r="C31" s="271" t="s">
        <v>1296</v>
      </c>
      <c r="D31" s="271" t="s">
        <v>2208</v>
      </c>
      <c r="E31" s="271" t="s">
        <v>2109</v>
      </c>
      <c r="F31" s="271" t="s">
        <v>2110</v>
      </c>
      <c r="H31" s="274">
        <f>Registration!D46</f>
        <v>0</v>
      </c>
      <c r="I31" s="271">
        <f t="shared" si="0"/>
        <v>1900</v>
      </c>
      <c r="K31" s="271" t="s">
        <v>2109</v>
      </c>
      <c r="L31" s="271" t="s">
        <v>2110</v>
      </c>
      <c r="M31" s="271" t="s">
        <v>2109</v>
      </c>
    </row>
    <row r="32" spans="1:13" x14ac:dyDescent="0.25">
      <c r="A32" s="271" t="e">
        <f>Registration!#REF!&amp;Registration!#REF!&amp;Registration!#REF!&amp;Registration!#REF!</f>
        <v>#REF!</v>
      </c>
      <c r="B32" s="271" t="s">
        <v>435</v>
      </c>
      <c r="C32" s="275" t="s">
        <v>1298</v>
      </c>
      <c r="D32" s="271" t="s">
        <v>1298</v>
      </c>
      <c r="E32" s="271" t="s">
        <v>2113</v>
      </c>
      <c r="F32" s="271" t="s">
        <v>2114</v>
      </c>
      <c r="H32" s="274" t="e">
        <f>Registration!#REF!</f>
        <v>#REF!</v>
      </c>
      <c r="I32" s="271" t="e">
        <f t="shared" si="0"/>
        <v>#REF!</v>
      </c>
      <c r="K32" s="271" t="s">
        <v>2111</v>
      </c>
      <c r="L32" s="271" t="s">
        <v>2112</v>
      </c>
      <c r="M32" s="271" t="s">
        <v>2187</v>
      </c>
    </row>
    <row r="33" spans="1:13" x14ac:dyDescent="0.25">
      <c r="A33" s="271" t="e">
        <f>Registration!#REF!&amp;Registration!#REF!&amp;Registration!#REF!&amp;Registration!#REF!</f>
        <v>#REF!</v>
      </c>
      <c r="B33" s="271" t="s">
        <v>464</v>
      </c>
      <c r="C33" s="271" t="s">
        <v>1299</v>
      </c>
      <c r="D33" s="271" t="s">
        <v>258</v>
      </c>
      <c r="E33" s="271" t="s">
        <v>2115</v>
      </c>
      <c r="F33" s="271" t="s">
        <v>2116</v>
      </c>
      <c r="H33" s="274" t="e">
        <f>Registration!#REF!</f>
        <v>#REF!</v>
      </c>
      <c r="I33" s="271" t="e">
        <f t="shared" si="0"/>
        <v>#REF!</v>
      </c>
      <c r="K33" s="271" t="s">
        <v>2113</v>
      </c>
      <c r="L33" s="271" t="s">
        <v>2114</v>
      </c>
      <c r="M33" s="271" t="s">
        <v>2188</v>
      </c>
    </row>
    <row r="34" spans="1:13" x14ac:dyDescent="0.25">
      <c r="A34" s="271" t="e">
        <f>Registration!#REF!&amp;Registration!#REF!&amp;Registration!#REF!&amp;Registration!#REF!</f>
        <v>#REF!</v>
      </c>
      <c r="B34" s="271" t="s">
        <v>465</v>
      </c>
      <c r="C34" s="271" t="s">
        <v>1300</v>
      </c>
      <c r="D34" s="271" t="s">
        <v>258</v>
      </c>
      <c r="E34" s="271" t="s">
        <v>2117</v>
      </c>
      <c r="F34" s="271" t="s">
        <v>2118</v>
      </c>
      <c r="H34" s="274" t="e">
        <f>Registration!#REF!</f>
        <v>#REF!</v>
      </c>
      <c r="I34" s="271" t="e">
        <f t="shared" si="0"/>
        <v>#REF!</v>
      </c>
      <c r="K34" s="271" t="s">
        <v>2115</v>
      </c>
      <c r="L34" s="271" t="s">
        <v>2116</v>
      </c>
      <c r="M34" s="271" t="s">
        <v>2115</v>
      </c>
    </row>
    <row r="35" spans="1:13" x14ac:dyDescent="0.25">
      <c r="A35" s="271" t="e">
        <f>Registration!#REF!&amp;Registration!#REF!&amp;Registration!#REF!&amp;Registration!#REF!</f>
        <v>#REF!</v>
      </c>
      <c r="B35" s="271" t="s">
        <v>466</v>
      </c>
      <c r="C35" s="271" t="s">
        <v>1301</v>
      </c>
      <c r="D35" s="271" t="s">
        <v>258</v>
      </c>
      <c r="E35" s="271" t="s">
        <v>2119</v>
      </c>
      <c r="F35" s="271" t="s">
        <v>2120</v>
      </c>
      <c r="H35" s="274" t="e">
        <f>Registration!#REF!</f>
        <v>#REF!</v>
      </c>
      <c r="I35" s="271" t="e">
        <f t="shared" si="0"/>
        <v>#REF!</v>
      </c>
      <c r="K35" s="271" t="s">
        <v>2117</v>
      </c>
      <c r="L35" s="271" t="s">
        <v>2118</v>
      </c>
      <c r="M35" s="271" t="s">
        <v>2190</v>
      </c>
    </row>
    <row r="36" spans="1:13" x14ac:dyDescent="0.25">
      <c r="A36" s="271" t="e">
        <f>Registration!#REF!&amp;Registration!#REF!&amp;Registration!#REF!&amp;Registration!#REF!</f>
        <v>#REF!</v>
      </c>
      <c r="B36" s="271" t="s">
        <v>467</v>
      </c>
      <c r="C36" s="271" t="s">
        <v>1302</v>
      </c>
      <c r="D36" s="271" t="s">
        <v>258</v>
      </c>
      <c r="E36" s="271" t="s">
        <v>2121</v>
      </c>
      <c r="F36" s="271" t="s">
        <v>2122</v>
      </c>
      <c r="H36" s="274" t="e">
        <f>Registration!#REF!</f>
        <v>#REF!</v>
      </c>
      <c r="I36" s="271" t="e">
        <f t="shared" si="0"/>
        <v>#REF!</v>
      </c>
      <c r="K36" s="271" t="s">
        <v>2119</v>
      </c>
      <c r="L36" s="271" t="s">
        <v>2120</v>
      </c>
      <c r="M36" s="271" t="s">
        <v>2192</v>
      </c>
    </row>
    <row r="37" spans="1:13" x14ac:dyDescent="0.25">
      <c r="A37" s="271" t="e">
        <f>Registration!#REF!&amp;Registration!#REF!&amp;Registration!#REF!&amp;Registration!#REF!</f>
        <v>#REF!</v>
      </c>
      <c r="B37" s="271" t="s">
        <v>429</v>
      </c>
      <c r="C37" s="271" t="s">
        <v>1303</v>
      </c>
      <c r="D37" s="271" t="s">
        <v>258</v>
      </c>
      <c r="E37" s="271" t="s">
        <v>2123</v>
      </c>
      <c r="F37" s="271" t="s">
        <v>2124</v>
      </c>
      <c r="H37" s="274" t="e">
        <f>Registration!#REF!</f>
        <v>#REF!</v>
      </c>
      <c r="I37" s="271" t="e">
        <f t="shared" si="0"/>
        <v>#REF!</v>
      </c>
      <c r="K37" s="271" t="s">
        <v>2121</v>
      </c>
      <c r="L37" s="271" t="s">
        <v>2122</v>
      </c>
      <c r="M37" s="271" t="s">
        <v>2121</v>
      </c>
    </row>
    <row r="38" spans="1:13" x14ac:dyDescent="0.25">
      <c r="A38" s="271" t="e">
        <f>Registration!#REF!&amp;Registration!#REF!&amp;Registration!#REF!&amp;Registration!#REF!</f>
        <v>#REF!</v>
      </c>
      <c r="B38" s="271" t="s">
        <v>430</v>
      </c>
      <c r="C38" s="271" t="s">
        <v>1304</v>
      </c>
      <c r="D38" s="271" t="s">
        <v>258</v>
      </c>
      <c r="E38" s="271" t="s">
        <v>2125</v>
      </c>
      <c r="F38" s="271" t="s">
        <v>2126</v>
      </c>
      <c r="H38" s="274" t="e">
        <f>Registration!#REF!</f>
        <v>#REF!</v>
      </c>
      <c r="I38" s="271" t="e">
        <f t="shared" si="0"/>
        <v>#REF!</v>
      </c>
      <c r="K38" s="271" t="s">
        <v>2123</v>
      </c>
      <c r="L38" s="271" t="s">
        <v>2124</v>
      </c>
      <c r="M38" s="271" t="s">
        <v>2393</v>
      </c>
    </row>
    <row r="39" spans="1:13" x14ac:dyDescent="0.25">
      <c r="A39" s="271" t="e">
        <f>Registration!#REF!&amp;Registration!#REF!&amp;Registration!#REF!&amp;Registration!#REF!</f>
        <v>#REF!</v>
      </c>
      <c r="B39" s="271" t="s">
        <v>431</v>
      </c>
      <c r="C39" s="271" t="s">
        <v>1305</v>
      </c>
      <c r="D39" s="271" t="s">
        <v>258</v>
      </c>
      <c r="E39" s="271" t="s">
        <v>2127</v>
      </c>
      <c r="F39" s="271" t="s">
        <v>2128</v>
      </c>
      <c r="H39" s="274" t="e">
        <f>Registration!#REF!</f>
        <v>#REF!</v>
      </c>
      <c r="I39" s="271" t="e">
        <f t="shared" si="0"/>
        <v>#REF!</v>
      </c>
      <c r="K39" s="271" t="s">
        <v>2125</v>
      </c>
      <c r="L39" s="271" t="s">
        <v>2126</v>
      </c>
      <c r="M39" s="271" t="s">
        <v>2194</v>
      </c>
    </row>
    <row r="40" spans="1:13" x14ac:dyDescent="0.25">
      <c r="A40" s="271" t="e">
        <f>Registration!#REF!&amp;Registration!#REF!&amp;Registration!#REF!&amp;Registration!#REF!</f>
        <v>#REF!</v>
      </c>
      <c r="B40" s="271" t="s">
        <v>432</v>
      </c>
      <c r="C40" s="271" t="s">
        <v>1306</v>
      </c>
      <c r="D40" s="271" t="s">
        <v>258</v>
      </c>
      <c r="E40" s="271" t="s">
        <v>2213</v>
      </c>
      <c r="F40" s="271" t="s">
        <v>2195</v>
      </c>
      <c r="H40" s="274" t="e">
        <f>Registration!#REF!</f>
        <v>#REF!</v>
      </c>
      <c r="I40" s="271" t="e">
        <f t="shared" si="0"/>
        <v>#REF!</v>
      </c>
      <c r="K40" s="271" t="s">
        <v>2127</v>
      </c>
      <c r="L40" s="271" t="s">
        <v>2128</v>
      </c>
      <c r="M40" s="271" t="s">
        <v>2127</v>
      </c>
    </row>
    <row r="41" spans="1:13" x14ac:dyDescent="0.25">
      <c r="A41" s="271" t="e">
        <f>Registration!#REF!&amp;Registration!#REF!&amp;Registration!#REF!&amp;Registration!#REF!</f>
        <v>#REF!</v>
      </c>
      <c r="B41" s="271" t="s">
        <v>433</v>
      </c>
      <c r="C41" s="271" t="s">
        <v>1307</v>
      </c>
      <c r="D41" s="271" t="s">
        <v>258</v>
      </c>
      <c r="E41" s="271" t="s">
        <v>2129</v>
      </c>
      <c r="F41" s="271" t="s">
        <v>2130</v>
      </c>
      <c r="H41" s="274" t="e">
        <f>Registration!#REF!</f>
        <v>#REF!</v>
      </c>
      <c r="I41" s="271" t="e">
        <f t="shared" si="0"/>
        <v>#REF!</v>
      </c>
      <c r="K41" s="271" t="s">
        <v>2213</v>
      </c>
      <c r="L41" s="271" t="s">
        <v>2195</v>
      </c>
      <c r="M41" s="271" t="s">
        <v>2213</v>
      </c>
    </row>
    <row r="42" spans="1:13" x14ac:dyDescent="0.25">
      <c r="A42" s="271" t="e">
        <f>Registration!#REF!&amp;Registration!#REF!&amp;Registration!#REF!&amp;Registration!#REF!</f>
        <v>#REF!</v>
      </c>
      <c r="B42" s="271" t="s">
        <v>434</v>
      </c>
      <c r="C42" s="271" t="s">
        <v>1308</v>
      </c>
      <c r="D42" s="271" t="s">
        <v>258</v>
      </c>
      <c r="E42" s="271" t="s">
        <v>2131</v>
      </c>
      <c r="F42" s="271" t="s">
        <v>2132</v>
      </c>
      <c r="H42" s="274" t="e">
        <f>Registration!#REF!</f>
        <v>#REF!</v>
      </c>
      <c r="I42" s="271" t="e">
        <f t="shared" si="0"/>
        <v>#REF!</v>
      </c>
      <c r="K42" s="271" t="s">
        <v>2129</v>
      </c>
      <c r="L42" s="271" t="s">
        <v>2130</v>
      </c>
      <c r="M42" s="271" t="s">
        <v>2193</v>
      </c>
    </row>
    <row r="43" spans="1:13" x14ac:dyDescent="0.25">
      <c r="A43" s="271" t="e">
        <f>Registration!#REF!&amp;Registration!#REF!&amp;Registration!#REF!&amp;Registration!#REF!</f>
        <v>#REF!</v>
      </c>
      <c r="B43" s="271" t="s">
        <v>468</v>
      </c>
      <c r="C43" s="271" t="s">
        <v>1309</v>
      </c>
      <c r="D43" s="271" t="s">
        <v>258</v>
      </c>
      <c r="E43" s="271" t="s">
        <v>2133</v>
      </c>
      <c r="F43" s="271" t="s">
        <v>2134</v>
      </c>
      <c r="H43" s="274" t="e">
        <f>Registration!#REF!</f>
        <v>#REF!</v>
      </c>
      <c r="I43" s="271" t="e">
        <f t="shared" si="0"/>
        <v>#REF!</v>
      </c>
      <c r="K43" s="271" t="s">
        <v>2131</v>
      </c>
      <c r="L43" s="271" t="s">
        <v>2132</v>
      </c>
      <c r="M43" s="271" t="s">
        <v>2131</v>
      </c>
    </row>
    <row r="44" spans="1:13" x14ac:dyDescent="0.25">
      <c r="A44" s="271" t="e">
        <f>Registration!#REF!&amp;Registration!#REF!&amp;Registration!#REF!&amp;Registration!#REF!</f>
        <v>#REF!</v>
      </c>
      <c r="B44" s="271" t="s">
        <v>469</v>
      </c>
      <c r="C44" s="271" t="s">
        <v>1310</v>
      </c>
      <c r="D44" s="271" t="s">
        <v>258</v>
      </c>
      <c r="E44" s="271" t="s">
        <v>2135</v>
      </c>
      <c r="F44" s="271" t="s">
        <v>2136</v>
      </c>
      <c r="H44" s="274" t="e">
        <f>Registration!#REF!</f>
        <v>#REF!</v>
      </c>
      <c r="I44" s="271" t="e">
        <f t="shared" si="0"/>
        <v>#REF!</v>
      </c>
      <c r="K44" s="271" t="s">
        <v>2133</v>
      </c>
      <c r="L44" s="271" t="s">
        <v>2134</v>
      </c>
      <c r="M44" s="271" t="s">
        <v>2392</v>
      </c>
    </row>
    <row r="45" spans="1:13" x14ac:dyDescent="0.25">
      <c r="A45" s="271" t="e">
        <f>Registration!#REF!&amp;Registration!#REF!&amp;Registration!#REF!&amp;Registration!#REF!</f>
        <v>#REF!</v>
      </c>
      <c r="B45" s="271" t="s">
        <v>470</v>
      </c>
      <c r="C45" s="271" t="s">
        <v>1311</v>
      </c>
      <c r="D45" s="271" t="s">
        <v>258</v>
      </c>
      <c r="E45" s="271" t="s">
        <v>2173</v>
      </c>
      <c r="F45" s="271" t="s">
        <v>2214</v>
      </c>
      <c r="H45" s="274" t="e">
        <f>Registration!#REF!</f>
        <v>#REF!</v>
      </c>
      <c r="I45" s="271" t="e">
        <f t="shared" si="0"/>
        <v>#REF!</v>
      </c>
      <c r="K45" s="271" t="s">
        <v>2135</v>
      </c>
      <c r="L45" s="271" t="s">
        <v>2136</v>
      </c>
      <c r="M45" s="271" t="s">
        <v>2391</v>
      </c>
    </row>
    <row r="46" spans="1:13" x14ac:dyDescent="0.25">
      <c r="A46" s="271" t="e">
        <f>Registration!#REF!&amp;Registration!#REF!&amp;Registration!#REF!&amp;Registration!#REF!</f>
        <v>#REF!</v>
      </c>
      <c r="B46" s="271" t="s">
        <v>471</v>
      </c>
      <c r="C46" s="271" t="s">
        <v>1312</v>
      </c>
      <c r="D46" s="271" t="s">
        <v>258</v>
      </c>
      <c r="E46" s="271" t="s">
        <v>2137</v>
      </c>
      <c r="F46" s="271" t="s">
        <v>2138</v>
      </c>
      <c r="H46" s="274" t="e">
        <f>Registration!#REF!</f>
        <v>#REF!</v>
      </c>
      <c r="I46" s="271" t="e">
        <f t="shared" si="0"/>
        <v>#REF!</v>
      </c>
      <c r="K46" s="271" t="s">
        <v>2173</v>
      </c>
      <c r="L46" s="271" t="s">
        <v>2214</v>
      </c>
      <c r="M46" s="271" t="s">
        <v>2377</v>
      </c>
    </row>
    <row r="47" spans="1:13" x14ac:dyDescent="0.25">
      <c r="A47" s="271" t="e">
        <f>Registration!#REF!&amp;Registration!#REF!&amp;Registration!#REF!&amp;Registration!#REF!</f>
        <v>#REF!</v>
      </c>
      <c r="B47" s="271" t="s">
        <v>472</v>
      </c>
      <c r="C47" s="271" t="s">
        <v>1313</v>
      </c>
      <c r="D47" s="271" t="s">
        <v>258</v>
      </c>
      <c r="E47" s="271" t="s">
        <v>2139</v>
      </c>
      <c r="F47" s="271" t="s">
        <v>2140</v>
      </c>
      <c r="H47" s="274" t="e">
        <f>Registration!#REF!</f>
        <v>#REF!</v>
      </c>
      <c r="I47" s="271" t="e">
        <f t="shared" si="0"/>
        <v>#REF!</v>
      </c>
      <c r="K47" s="271" t="s">
        <v>2137</v>
      </c>
      <c r="L47" s="271" t="s">
        <v>2138</v>
      </c>
      <c r="M47" s="271" t="s">
        <v>2196</v>
      </c>
    </row>
    <row r="48" spans="1:13" x14ac:dyDescent="0.25">
      <c r="A48" s="271" t="e">
        <f>Registration!#REF!&amp;Registration!#REF!&amp;Registration!#REF!&amp;Registration!#REF!</f>
        <v>#REF!</v>
      </c>
      <c r="B48" s="271" t="s">
        <v>473</v>
      </c>
      <c r="C48" s="271" t="s">
        <v>1314</v>
      </c>
      <c r="D48" s="271" t="s">
        <v>258</v>
      </c>
      <c r="E48" s="271" t="s">
        <v>2141</v>
      </c>
      <c r="F48" s="271" t="s">
        <v>2142</v>
      </c>
      <c r="H48" s="274" t="e">
        <f>Registration!#REF!</f>
        <v>#REF!</v>
      </c>
      <c r="I48" s="271" t="e">
        <f t="shared" si="0"/>
        <v>#REF!</v>
      </c>
      <c r="K48" s="271" t="s">
        <v>2139</v>
      </c>
      <c r="L48" s="271" t="s">
        <v>2140</v>
      </c>
      <c r="M48" s="271" t="s">
        <v>2139</v>
      </c>
    </row>
    <row r="49" spans="1:13" x14ac:dyDescent="0.25">
      <c r="A49" s="271" t="e">
        <f>Registration!#REF!&amp;Registration!#REF!&amp;Registration!#REF!&amp;Registration!#REF!</f>
        <v>#REF!</v>
      </c>
      <c r="B49" s="271" t="s">
        <v>435</v>
      </c>
      <c r="C49" s="271" t="s">
        <v>1298</v>
      </c>
      <c r="D49" s="271" t="s">
        <v>435</v>
      </c>
      <c r="E49" s="271" t="s">
        <v>2143</v>
      </c>
      <c r="F49" s="271" t="s">
        <v>2144</v>
      </c>
      <c r="H49" s="274" t="e">
        <f>Registration!#REF!</f>
        <v>#REF!</v>
      </c>
      <c r="I49" s="271" t="e">
        <f t="shared" si="0"/>
        <v>#REF!</v>
      </c>
      <c r="K49" s="271" t="s">
        <v>2141</v>
      </c>
      <c r="L49" s="271" t="s">
        <v>2142</v>
      </c>
      <c r="M49" s="271" t="s">
        <v>2390</v>
      </c>
    </row>
    <row r="50" spans="1:13" x14ac:dyDescent="0.25">
      <c r="A50" s="271" t="e">
        <f>Registration!#REF!&amp;Registration!#REF!&amp;Registration!#REF!&amp;Registration!#REF!</f>
        <v>#REF!</v>
      </c>
      <c r="B50" s="271" t="s">
        <v>474</v>
      </c>
      <c r="C50" s="271" t="s">
        <v>1315</v>
      </c>
      <c r="D50" s="271" t="s">
        <v>259</v>
      </c>
      <c r="E50" s="271" t="s">
        <v>2145</v>
      </c>
      <c r="F50" s="271" t="s">
        <v>2146</v>
      </c>
      <c r="H50" s="274" t="e">
        <f>Registration!#REF!</f>
        <v>#REF!</v>
      </c>
      <c r="I50" s="271" t="e">
        <f t="shared" si="0"/>
        <v>#REF!</v>
      </c>
      <c r="K50" s="271" t="s">
        <v>2143</v>
      </c>
      <c r="L50" s="271" t="s">
        <v>2144</v>
      </c>
      <c r="M50" s="271" t="s">
        <v>2143</v>
      </c>
    </row>
    <row r="51" spans="1:13" x14ac:dyDescent="0.25">
      <c r="A51" s="271" t="e">
        <f>Registration!#REF!&amp;Registration!#REF!&amp;Registration!#REF!&amp;Registration!#REF!</f>
        <v>#REF!</v>
      </c>
      <c r="B51" s="271" t="s">
        <v>475</v>
      </c>
      <c r="C51" s="271" t="s">
        <v>1316</v>
      </c>
      <c r="D51" s="271" t="s">
        <v>259</v>
      </c>
      <c r="E51" s="271" t="s">
        <v>2371</v>
      </c>
      <c r="F51" s="271" t="s">
        <v>2147</v>
      </c>
      <c r="H51" s="274" t="e">
        <f>Registration!#REF!</f>
        <v>#REF!</v>
      </c>
      <c r="I51" s="271" t="e">
        <f t="shared" si="0"/>
        <v>#REF!</v>
      </c>
      <c r="K51" s="271" t="s">
        <v>2145</v>
      </c>
      <c r="L51" s="271" t="s">
        <v>2146</v>
      </c>
      <c r="M51" s="271" t="s">
        <v>2198</v>
      </c>
    </row>
    <row r="52" spans="1:13" x14ac:dyDescent="0.25">
      <c r="A52" s="271" t="str">
        <f>Registration!G47&amp;Registration!H47&amp;Registration!I47&amp;Registration!J47</f>
        <v/>
      </c>
      <c r="B52" s="271" t="s">
        <v>476</v>
      </c>
      <c r="C52" s="271" t="s">
        <v>1317</v>
      </c>
      <c r="D52" s="271" t="s">
        <v>259</v>
      </c>
      <c r="E52" s="271" t="s">
        <v>2148</v>
      </c>
      <c r="F52" s="271" t="s">
        <v>2149</v>
      </c>
      <c r="H52" s="274">
        <f>Registration!D47</f>
        <v>0</v>
      </c>
      <c r="I52" s="271">
        <f t="shared" si="0"/>
        <v>1900</v>
      </c>
      <c r="K52" s="271" t="s">
        <v>2371</v>
      </c>
      <c r="L52" s="271" t="s">
        <v>2147</v>
      </c>
      <c r="M52" s="271" t="s">
        <v>2389</v>
      </c>
    </row>
    <row r="53" spans="1:13" x14ac:dyDescent="0.25">
      <c r="A53" s="271" t="str">
        <f>Registration!G48&amp;Registration!H48&amp;Registration!I48&amp;Registration!J48</f>
        <v/>
      </c>
      <c r="B53" s="271" t="s">
        <v>477</v>
      </c>
      <c r="C53" s="271" t="s">
        <v>1318</v>
      </c>
      <c r="D53" s="271" t="s">
        <v>259</v>
      </c>
      <c r="E53" s="271" t="s">
        <v>2150</v>
      </c>
      <c r="F53" s="271" t="s">
        <v>2151</v>
      </c>
      <c r="H53" s="274">
        <f>Registration!D48</f>
        <v>0</v>
      </c>
      <c r="I53" s="271">
        <f t="shared" si="0"/>
        <v>1900</v>
      </c>
      <c r="K53" s="271" t="s">
        <v>2148</v>
      </c>
      <c r="L53" s="271" t="s">
        <v>2149</v>
      </c>
      <c r="M53" s="271" t="s">
        <v>2148</v>
      </c>
    </row>
    <row r="54" spans="1:13" x14ac:dyDescent="0.25">
      <c r="A54" s="271" t="str">
        <f>Registration!G49&amp;Registration!H49&amp;Registration!I49&amp;Registration!J49</f>
        <v/>
      </c>
      <c r="B54" s="271" t="s">
        <v>478</v>
      </c>
      <c r="C54" s="271" t="s">
        <v>1319</v>
      </c>
      <c r="D54" s="271" t="s">
        <v>259</v>
      </c>
      <c r="E54" s="271" t="s">
        <v>2368</v>
      </c>
      <c r="F54" s="271" t="s">
        <v>2372</v>
      </c>
      <c r="H54" s="274">
        <f>Registration!D49</f>
        <v>0</v>
      </c>
      <c r="I54" s="271">
        <f t="shared" si="0"/>
        <v>1900</v>
      </c>
      <c r="K54" s="271" t="s">
        <v>2150</v>
      </c>
      <c r="L54" s="271" t="s">
        <v>2151</v>
      </c>
      <c r="M54" s="271" t="s">
        <v>2378</v>
      </c>
    </row>
    <row r="55" spans="1:13" x14ac:dyDescent="0.25">
      <c r="A55" s="271" t="str">
        <f>Registration!G50&amp;Registration!H50&amp;Registration!I50&amp;Registration!M50</f>
        <v>_</v>
      </c>
      <c r="B55" s="271" t="s">
        <v>479</v>
      </c>
      <c r="C55" s="271" t="s">
        <v>1320</v>
      </c>
      <c r="D55" s="271" t="s">
        <v>259</v>
      </c>
      <c r="E55" s="271" t="s">
        <v>2215</v>
      </c>
      <c r="F55" s="271" t="s">
        <v>2200</v>
      </c>
      <c r="H55" s="274" t="str">
        <f>Registration!D50</f>
        <v>(Please note : Team Members in wrong Age Divisions can be disqualified or get a point deduction)</v>
      </c>
      <c r="I55" s="271" t="e">
        <f t="shared" si="0"/>
        <v>#VALUE!</v>
      </c>
      <c r="K55" s="271" t="s">
        <v>2368</v>
      </c>
      <c r="L55" s="271" t="s">
        <v>2372</v>
      </c>
      <c r="M55" s="271" t="s">
        <v>2379</v>
      </c>
    </row>
    <row r="56" spans="1:13" x14ac:dyDescent="0.25">
      <c r="A56" s="271" t="str">
        <f>Registration!G51&amp;Registration!H51&amp;Registration!I51&amp;Registration!J51</f>
        <v>Age/StyleDisciplineGenderNot mandatory</v>
      </c>
      <c r="B56" s="271" t="s">
        <v>480</v>
      </c>
      <c r="C56" s="271" t="s">
        <v>1321</v>
      </c>
      <c r="D56" s="271" t="s">
        <v>259</v>
      </c>
      <c r="E56" s="271" t="s">
        <v>2152</v>
      </c>
      <c r="F56" s="271" t="s">
        <v>2153</v>
      </c>
      <c r="H56" s="274" t="str">
        <f>Registration!D51</f>
        <v>Correct age is in your response !</v>
      </c>
      <c r="I56" s="271" t="e">
        <f t="shared" si="0"/>
        <v>#VALUE!</v>
      </c>
      <c r="K56" s="271" t="s">
        <v>2215</v>
      </c>
      <c r="L56" s="271" t="s">
        <v>2200</v>
      </c>
      <c r="M56" s="271" t="s">
        <v>2388</v>
      </c>
    </row>
    <row r="57" spans="1:13" x14ac:dyDescent="0.25">
      <c r="A57" s="271" t="str">
        <f>Registration!G52&amp;Registration!H52&amp;Registration!I52&amp;Registration!J52</f>
        <v>Lightcontact_JMales</v>
      </c>
      <c r="B57" s="271" t="s">
        <v>481</v>
      </c>
      <c r="C57" s="271" t="s">
        <v>1322</v>
      </c>
      <c r="D57" s="271" t="s">
        <v>259</v>
      </c>
      <c r="E57" s="271" t="s">
        <v>2154</v>
      </c>
      <c r="F57" s="271" t="s">
        <v>2155</v>
      </c>
      <c r="H57" s="274" t="e">
        <f>Registration!#REF!</f>
        <v>#REF!</v>
      </c>
      <c r="I57" s="271" t="e">
        <f t="shared" si="0"/>
        <v>#REF!</v>
      </c>
      <c r="K57" s="271" t="s">
        <v>2152</v>
      </c>
      <c r="L57" s="271" t="s">
        <v>2153</v>
      </c>
      <c r="M57" s="271" t="s">
        <v>2387</v>
      </c>
    </row>
    <row r="58" spans="1:13" x14ac:dyDescent="0.25">
      <c r="A58" s="271" t="str">
        <f>Registration!G53&amp;Registration!H53&amp;Registration!I53&amp;Registration!J53</f>
        <v>0</v>
      </c>
      <c r="B58" s="271" t="s">
        <v>482</v>
      </c>
      <c r="C58" s="271" t="s">
        <v>1323</v>
      </c>
      <c r="D58" s="271" t="s">
        <v>259</v>
      </c>
      <c r="E58" s="271" t="s">
        <v>2156</v>
      </c>
      <c r="F58" s="271" t="s">
        <v>2157</v>
      </c>
      <c r="H58" s="274">
        <f>Registration!D53</f>
        <v>0</v>
      </c>
      <c r="I58" s="271">
        <f t="shared" si="0"/>
        <v>1900</v>
      </c>
      <c r="K58" s="271" t="s">
        <v>2154</v>
      </c>
      <c r="L58" s="271" t="s">
        <v>2155</v>
      </c>
      <c r="M58" s="271" t="s">
        <v>2386</v>
      </c>
    </row>
    <row r="59" spans="1:13" x14ac:dyDescent="0.25">
      <c r="A59" s="271" t="str">
        <f>Registration!G54&amp;Registration!H54&amp;Registration!I54&amp;Registration!J54</f>
        <v>0</v>
      </c>
      <c r="B59" s="271" t="s">
        <v>483</v>
      </c>
      <c r="C59" s="271" t="s">
        <v>1324</v>
      </c>
      <c r="D59" s="271" t="s">
        <v>259</v>
      </c>
      <c r="E59" s="271" t="s">
        <v>2158</v>
      </c>
      <c r="F59" s="271" t="s">
        <v>2159</v>
      </c>
      <c r="H59" s="274">
        <f>Registration!D54</f>
        <v>0</v>
      </c>
      <c r="I59" s="271">
        <f t="shared" si="0"/>
        <v>1900</v>
      </c>
      <c r="K59" s="271" t="s">
        <v>2156</v>
      </c>
      <c r="L59" s="271" t="s">
        <v>2157</v>
      </c>
      <c r="M59" s="271" t="s">
        <v>2385</v>
      </c>
    </row>
    <row r="60" spans="1:13" x14ac:dyDescent="0.25">
      <c r="A60" s="271" t="str">
        <f>Registration!G55&amp;Registration!H55&amp;Registration!I55&amp;Registration!J55</f>
        <v>0</v>
      </c>
      <c r="B60" s="271" t="s">
        <v>484</v>
      </c>
      <c r="C60" s="271" t="s">
        <v>1325</v>
      </c>
      <c r="D60" s="271" t="s">
        <v>259</v>
      </c>
      <c r="E60" s="271" t="s">
        <v>2160</v>
      </c>
      <c r="F60" s="271" t="s">
        <v>2161</v>
      </c>
      <c r="H60" s="274">
        <f>Registration!D55</f>
        <v>0</v>
      </c>
      <c r="I60" s="271">
        <f t="shared" si="0"/>
        <v>1900</v>
      </c>
      <c r="K60" s="271" t="s">
        <v>2158</v>
      </c>
      <c r="L60" s="271" t="s">
        <v>2159</v>
      </c>
      <c r="M60" s="271" t="s">
        <v>2199</v>
      </c>
    </row>
    <row r="61" spans="1:13" x14ac:dyDescent="0.25">
      <c r="A61" s="271" t="str">
        <f>Registration!G56&amp;Registration!H56&amp;Registration!I56&amp;Registration!J56</f>
        <v>0</v>
      </c>
      <c r="B61" s="271" t="s">
        <v>485</v>
      </c>
      <c r="C61" s="271" t="s">
        <v>1326</v>
      </c>
      <c r="D61" s="271" t="s">
        <v>259</v>
      </c>
      <c r="E61" s="271" t="s">
        <v>2162</v>
      </c>
      <c r="F61" s="271" t="s">
        <v>2163</v>
      </c>
      <c r="H61" s="274">
        <f>Registration!D56</f>
        <v>0</v>
      </c>
      <c r="I61" s="271">
        <f t="shared" si="0"/>
        <v>1900</v>
      </c>
      <c r="K61" s="271" t="s">
        <v>2160</v>
      </c>
      <c r="L61" s="271" t="s">
        <v>2161</v>
      </c>
      <c r="M61" s="271" t="s">
        <v>2380</v>
      </c>
    </row>
    <row r="62" spans="1:13" x14ac:dyDescent="0.25">
      <c r="A62" s="271" t="str">
        <f>Registration!G57&amp;Registration!H57&amp;Registration!I57&amp;Registration!J57</f>
        <v>0</v>
      </c>
      <c r="B62" s="271" t="s">
        <v>486</v>
      </c>
      <c r="C62" s="271" t="s">
        <v>1327</v>
      </c>
      <c r="D62" s="271" t="s">
        <v>259</v>
      </c>
      <c r="E62" s="271" t="s">
        <v>2164</v>
      </c>
      <c r="F62" s="271" t="s">
        <v>2165</v>
      </c>
      <c r="H62" s="274">
        <f>Registration!D57</f>
        <v>0</v>
      </c>
      <c r="I62" s="271">
        <f t="shared" si="0"/>
        <v>1900</v>
      </c>
      <c r="K62" s="271" t="s">
        <v>2162</v>
      </c>
      <c r="L62" s="271" t="s">
        <v>2163</v>
      </c>
      <c r="M62" s="271" t="s">
        <v>2162</v>
      </c>
    </row>
    <row r="63" spans="1:13" x14ac:dyDescent="0.25">
      <c r="A63" s="271" t="str">
        <f>Registration!G58&amp;Registration!H58&amp;Registration!I58&amp;Registration!J58</f>
        <v>0</v>
      </c>
      <c r="B63" s="271" t="s">
        <v>487</v>
      </c>
      <c r="C63" s="271" t="s">
        <v>1328</v>
      </c>
      <c r="D63" s="271" t="s">
        <v>259</v>
      </c>
      <c r="E63" s="271" t="s">
        <v>2166</v>
      </c>
      <c r="F63" s="271" t="s">
        <v>2167</v>
      </c>
      <c r="H63" s="274">
        <f>Registration!D58</f>
        <v>0</v>
      </c>
      <c r="I63" s="271">
        <f t="shared" si="0"/>
        <v>1900</v>
      </c>
      <c r="K63" s="271" t="s">
        <v>2164</v>
      </c>
      <c r="L63" s="271" t="s">
        <v>2165</v>
      </c>
      <c r="M63" s="271" t="s">
        <v>2202</v>
      </c>
    </row>
    <row r="64" spans="1:13" x14ac:dyDescent="0.25">
      <c r="A64" s="271" t="str">
        <f>Registration!G59&amp;Registration!H59&amp;Registration!I59&amp;Registration!J59</f>
        <v>0</v>
      </c>
      <c r="B64" s="271" t="s">
        <v>488</v>
      </c>
      <c r="C64" s="271" t="s">
        <v>1329</v>
      </c>
      <c r="D64" s="271" t="s">
        <v>259</v>
      </c>
      <c r="E64" s="271" t="s">
        <v>2168</v>
      </c>
      <c r="F64" s="271" t="s">
        <v>2169</v>
      </c>
      <c r="H64" s="274">
        <f>Registration!D59</f>
        <v>0</v>
      </c>
      <c r="I64" s="271">
        <f t="shared" si="0"/>
        <v>1900</v>
      </c>
      <c r="K64" s="271" t="s">
        <v>2166</v>
      </c>
      <c r="L64" s="271" t="s">
        <v>2167</v>
      </c>
      <c r="M64" s="271" t="s">
        <v>2384</v>
      </c>
    </row>
    <row r="65" spans="1:13" x14ac:dyDescent="0.25">
      <c r="A65" s="271" t="str">
        <f>Registration!G60&amp;Registration!H60&amp;Registration!I60&amp;Registration!J60</f>
        <v>0</v>
      </c>
      <c r="B65" s="271" t="s">
        <v>489</v>
      </c>
      <c r="C65" s="271" t="s">
        <v>1330</v>
      </c>
      <c r="D65" s="271" t="s">
        <v>259</v>
      </c>
      <c r="E65" s="271" t="s">
        <v>2170</v>
      </c>
      <c r="F65" s="271" t="s">
        <v>2171</v>
      </c>
      <c r="H65" s="274">
        <f>Registration!D60</f>
        <v>0</v>
      </c>
      <c r="I65" s="271">
        <f t="shared" si="0"/>
        <v>1900</v>
      </c>
      <c r="K65" s="271" t="s">
        <v>2168</v>
      </c>
      <c r="L65" s="271" t="s">
        <v>2169</v>
      </c>
      <c r="M65" s="271" t="s">
        <v>2383</v>
      </c>
    </row>
    <row r="66" spans="1:13" x14ac:dyDescent="0.25">
      <c r="A66" s="271" t="str">
        <f>Registration!G61&amp;Registration!H61&amp;Registration!I61&amp;Registration!J61</f>
        <v>0</v>
      </c>
      <c r="B66" s="271" t="s">
        <v>490</v>
      </c>
      <c r="C66" s="271" t="s">
        <v>1331</v>
      </c>
      <c r="D66" s="271" t="s">
        <v>259</v>
      </c>
      <c r="E66" s="271" t="s">
        <v>2373</v>
      </c>
      <c r="F66" s="271" t="s">
        <v>2172</v>
      </c>
      <c r="H66" s="274">
        <f>Registration!D61</f>
        <v>0</v>
      </c>
      <c r="I66" s="271">
        <f t="shared" si="0"/>
        <v>1900</v>
      </c>
      <c r="K66" s="271" t="s">
        <v>2170</v>
      </c>
      <c r="L66" s="271" t="s">
        <v>2171</v>
      </c>
      <c r="M66" s="271" t="s">
        <v>2382</v>
      </c>
    </row>
    <row r="67" spans="1:13" x14ac:dyDescent="0.25">
      <c r="A67" s="271" t="str">
        <f>Registration!G62&amp;Registration!H62&amp;Registration!I62&amp;Registration!J62</f>
        <v>0</v>
      </c>
      <c r="B67" s="271" t="s">
        <v>491</v>
      </c>
      <c r="C67" s="271" t="s">
        <v>1332</v>
      </c>
      <c r="D67" s="271" t="s">
        <v>259</v>
      </c>
      <c r="E67" s="271" t="s">
        <v>2369</v>
      </c>
      <c r="F67" s="271" t="s">
        <v>2374</v>
      </c>
      <c r="H67" s="274">
        <f>Registration!D62</f>
        <v>0</v>
      </c>
      <c r="I67" s="271">
        <f t="shared" si="0"/>
        <v>1900</v>
      </c>
      <c r="K67" s="271" t="s">
        <v>2373</v>
      </c>
      <c r="L67" s="271" t="s">
        <v>2172</v>
      </c>
      <c r="M67" s="271" t="s">
        <v>2172</v>
      </c>
    </row>
    <row r="68" spans="1:13" x14ac:dyDescent="0.25">
      <c r="A68" s="271" t="str">
        <f>Registration!G63&amp;Registration!H63&amp;Registration!I63&amp;Registration!J63</f>
        <v/>
      </c>
      <c r="B68" s="271" t="s">
        <v>492</v>
      </c>
      <c r="C68" s="271" t="s">
        <v>1333</v>
      </c>
      <c r="D68" s="271" t="s">
        <v>259</v>
      </c>
      <c r="E68" s="271" t="s">
        <v>2061</v>
      </c>
      <c r="F68" s="271" t="s">
        <v>2062</v>
      </c>
      <c r="H68" s="274">
        <f>Registration!D63</f>
        <v>0</v>
      </c>
      <c r="I68" s="271">
        <f t="shared" ref="I68:I112" si="1">YEAR(H68)</f>
        <v>1900</v>
      </c>
      <c r="K68" s="271" t="s">
        <v>2369</v>
      </c>
      <c r="L68" s="271" t="s">
        <v>2374</v>
      </c>
      <c r="M68" s="271" t="s">
        <v>2381</v>
      </c>
    </row>
    <row r="69" spans="1:13" x14ac:dyDescent="0.25">
      <c r="A69" s="271" t="e">
        <f>Registration!#REF!&amp;Registration!#REF!&amp;Registration!#REF!&amp;Registration!#REF!</f>
        <v>#REF!</v>
      </c>
      <c r="B69" s="271" t="s">
        <v>493</v>
      </c>
      <c r="C69" s="271" t="s">
        <v>1334</v>
      </c>
      <c r="D69" s="271" t="s">
        <v>259</v>
      </c>
      <c r="E69" s="271" t="s">
        <v>2174</v>
      </c>
      <c r="F69" s="271" t="s">
        <v>2064</v>
      </c>
      <c r="H69" s="274" t="e">
        <f>Registration!#REF!</f>
        <v>#REF!</v>
      </c>
      <c r="I69" s="271" t="e">
        <f t="shared" si="1"/>
        <v>#REF!</v>
      </c>
    </row>
    <row r="70" spans="1:13" x14ac:dyDescent="0.25">
      <c r="A70" s="271" t="e">
        <f>Registration!#REF!&amp;Registration!#REF!&amp;Registration!#REF!&amp;Registration!#REF!</f>
        <v>#REF!</v>
      </c>
      <c r="B70" s="271" t="s">
        <v>494</v>
      </c>
      <c r="C70" s="271" t="s">
        <v>1335</v>
      </c>
      <c r="D70" s="271" t="s">
        <v>259</v>
      </c>
      <c r="E70" s="271" t="s">
        <v>2175</v>
      </c>
      <c r="F70" s="271" t="s">
        <v>2066</v>
      </c>
      <c r="H70" s="274" t="e">
        <f>Registration!#REF!</f>
        <v>#REF!</v>
      </c>
      <c r="I70" s="271" t="e">
        <f t="shared" si="1"/>
        <v>#REF!</v>
      </c>
    </row>
    <row r="71" spans="1:13" x14ac:dyDescent="0.25">
      <c r="A71" s="271" t="e">
        <f>Registration!#REF!&amp;Registration!#REF!&amp;Registration!#REF!&amp;Registration!#REF!</f>
        <v>#REF!</v>
      </c>
      <c r="B71" s="271" t="s">
        <v>495</v>
      </c>
      <c r="C71" s="271" t="s">
        <v>1336</v>
      </c>
      <c r="D71" s="271" t="s">
        <v>259</v>
      </c>
      <c r="E71" s="271" t="s">
        <v>2176</v>
      </c>
      <c r="F71" s="271" t="s">
        <v>2068</v>
      </c>
      <c r="H71" s="274" t="e">
        <f>Registration!#REF!</f>
        <v>#REF!</v>
      </c>
      <c r="I71" s="271" t="e">
        <f t="shared" si="1"/>
        <v>#REF!</v>
      </c>
    </row>
    <row r="72" spans="1:13" x14ac:dyDescent="0.25">
      <c r="A72" s="271" t="e">
        <f>Registration!#REF!&amp;Registration!#REF!&amp;Registration!#REF!&amp;Registration!#REF!</f>
        <v>#REF!</v>
      </c>
      <c r="B72" s="271" t="s">
        <v>496</v>
      </c>
      <c r="C72" s="271" t="s">
        <v>1337</v>
      </c>
      <c r="D72" s="271" t="s">
        <v>259</v>
      </c>
      <c r="E72" s="271" t="s">
        <v>2197</v>
      </c>
      <c r="F72" s="271" t="s">
        <v>2060</v>
      </c>
      <c r="H72" s="274" t="e">
        <f>Registration!#REF!</f>
        <v>#REF!</v>
      </c>
      <c r="I72" s="271" t="e">
        <f t="shared" si="1"/>
        <v>#REF!</v>
      </c>
    </row>
    <row r="73" spans="1:13" x14ac:dyDescent="0.25">
      <c r="A73" s="271" t="e">
        <f>Registration!#REF!&amp;Registration!#REF!&amp;Registration!#REF!&amp;Registration!#REF!</f>
        <v>#REF!</v>
      </c>
      <c r="B73" s="271" t="s">
        <v>497</v>
      </c>
      <c r="C73" s="271" t="s">
        <v>1338</v>
      </c>
      <c r="D73" s="271" t="s">
        <v>259</v>
      </c>
      <c r="E73" s="271" t="s">
        <v>2177</v>
      </c>
      <c r="F73" s="271" t="s">
        <v>2071</v>
      </c>
      <c r="H73" s="274" t="e">
        <f>Registration!#REF!</f>
        <v>#REF!</v>
      </c>
      <c r="I73" s="271" t="e">
        <f t="shared" si="1"/>
        <v>#REF!</v>
      </c>
    </row>
    <row r="74" spans="1:13" x14ac:dyDescent="0.25">
      <c r="A74" s="271" t="e">
        <f>Registration!#REF!&amp;Registration!#REF!&amp;Registration!#REF!&amp;Registration!#REF!</f>
        <v>#REF!</v>
      </c>
      <c r="B74" s="271" t="s">
        <v>498</v>
      </c>
      <c r="C74" s="271" t="s">
        <v>1339</v>
      </c>
      <c r="D74" s="271" t="s">
        <v>259</v>
      </c>
      <c r="E74" s="271" t="s">
        <v>2376</v>
      </c>
      <c r="F74" s="271" t="s">
        <v>2072</v>
      </c>
      <c r="H74" s="274" t="e">
        <f>Registration!#REF!</f>
        <v>#REF!</v>
      </c>
      <c r="I74" s="271" t="e">
        <f t="shared" si="1"/>
        <v>#REF!</v>
      </c>
    </row>
    <row r="75" spans="1:13" x14ac:dyDescent="0.25">
      <c r="A75" s="271" t="e">
        <f>Registration!#REF!&amp;Registration!#REF!&amp;Registration!#REF!&amp;Registration!#REF!</f>
        <v>#REF!</v>
      </c>
      <c r="B75" s="271" t="s">
        <v>499</v>
      </c>
      <c r="C75" s="271" t="s">
        <v>1340</v>
      </c>
      <c r="D75" s="271" t="s">
        <v>259</v>
      </c>
      <c r="E75" s="271" t="s">
        <v>2178</v>
      </c>
      <c r="F75" s="271" t="s">
        <v>2074</v>
      </c>
      <c r="H75" s="274" t="e">
        <f>Registration!#REF!</f>
        <v>#REF!</v>
      </c>
      <c r="I75" s="271" t="e">
        <f t="shared" si="1"/>
        <v>#REF!</v>
      </c>
    </row>
    <row r="76" spans="1:13" x14ac:dyDescent="0.25">
      <c r="A76" s="271" t="e">
        <f>Registration!#REF!&amp;Registration!#REF!&amp;Registration!#REF!&amp;Registration!#REF!</f>
        <v>#REF!</v>
      </c>
      <c r="B76" s="271" t="s">
        <v>500</v>
      </c>
      <c r="C76" s="271" t="s">
        <v>1341</v>
      </c>
      <c r="D76" s="271" t="s">
        <v>259</v>
      </c>
      <c r="E76" s="271" t="s">
        <v>2179</v>
      </c>
      <c r="F76" s="271" t="s">
        <v>2076</v>
      </c>
      <c r="H76" s="274" t="e">
        <f>Registration!#REF!</f>
        <v>#REF!</v>
      </c>
      <c r="I76" s="271" t="e">
        <f t="shared" si="1"/>
        <v>#REF!</v>
      </c>
    </row>
    <row r="77" spans="1:13" x14ac:dyDescent="0.25">
      <c r="A77" s="271" t="e">
        <f>Registration!#REF!&amp;Registration!#REF!&amp;Registration!#REF!&amp;Registration!#REF!</f>
        <v>#REF!</v>
      </c>
      <c r="B77" s="271" t="s">
        <v>501</v>
      </c>
      <c r="C77" s="271" t="s">
        <v>1342</v>
      </c>
      <c r="D77" s="271" t="s">
        <v>259</v>
      </c>
      <c r="E77" s="271" t="s">
        <v>2189</v>
      </c>
      <c r="F77" s="271" t="s">
        <v>2078</v>
      </c>
      <c r="H77" s="274" t="e">
        <f>Registration!#REF!</f>
        <v>#REF!</v>
      </c>
      <c r="I77" s="271" t="e">
        <f t="shared" si="1"/>
        <v>#REF!</v>
      </c>
    </row>
    <row r="78" spans="1:13" x14ac:dyDescent="0.25">
      <c r="A78" s="271" t="e">
        <f>Registration!#REF!&amp;Registration!#REF!&amp;Registration!#REF!&amp;Registration!#REF!</f>
        <v>#REF!</v>
      </c>
      <c r="B78" s="271" t="s">
        <v>502</v>
      </c>
      <c r="C78" s="271" t="s">
        <v>1297</v>
      </c>
      <c r="D78" s="271" t="s">
        <v>2208</v>
      </c>
      <c r="E78" s="271" t="s">
        <v>2079</v>
      </c>
      <c r="F78" s="271" t="s">
        <v>2080</v>
      </c>
      <c r="H78" s="274" t="e">
        <f>Registration!#REF!</f>
        <v>#REF!</v>
      </c>
      <c r="I78" s="271" t="e">
        <f t="shared" si="1"/>
        <v>#REF!</v>
      </c>
    </row>
    <row r="79" spans="1:13" x14ac:dyDescent="0.25">
      <c r="A79" s="271" t="e">
        <f>Registration!#REF!&amp;Registration!#REF!&amp;Registration!#REF!&amp;Registration!#REF!</f>
        <v>#REF!</v>
      </c>
      <c r="B79" s="271" t="s">
        <v>503</v>
      </c>
      <c r="C79" s="271" t="s">
        <v>1296</v>
      </c>
      <c r="D79" s="271" t="s">
        <v>2208</v>
      </c>
      <c r="E79" s="271" t="s">
        <v>2191</v>
      </c>
      <c r="F79" s="271" t="s">
        <v>2082</v>
      </c>
      <c r="H79" s="274" t="e">
        <f>Registration!#REF!</f>
        <v>#REF!</v>
      </c>
      <c r="I79" s="271" t="e">
        <f t="shared" si="1"/>
        <v>#REF!</v>
      </c>
    </row>
    <row r="80" spans="1:13" x14ac:dyDescent="0.25">
      <c r="A80" s="271" t="e">
        <f>Registration!#REF!&amp;Registration!#REF!&amp;Registration!#REF!&amp;Registration!#REF!</f>
        <v>#REF!</v>
      </c>
      <c r="B80" s="271" t="s">
        <v>435</v>
      </c>
      <c r="C80" s="271" t="s">
        <v>1343</v>
      </c>
      <c r="D80" s="271" t="s">
        <v>435</v>
      </c>
      <c r="E80" s="271" t="s">
        <v>2204</v>
      </c>
      <c r="F80" s="271" t="s">
        <v>2084</v>
      </c>
      <c r="H80" s="274" t="e">
        <f>Registration!#REF!</f>
        <v>#REF!</v>
      </c>
      <c r="I80" s="271" t="e">
        <f t="shared" si="1"/>
        <v>#REF!</v>
      </c>
    </row>
    <row r="81" spans="1:9" x14ac:dyDescent="0.25">
      <c r="A81" s="271" t="e">
        <f>Registration!#REF!&amp;Registration!#REF!&amp;Registration!#REF!&amp;Registration!#REF!</f>
        <v>#REF!</v>
      </c>
      <c r="B81" s="271" t="s">
        <v>504</v>
      </c>
      <c r="C81" s="271" t="s">
        <v>1344</v>
      </c>
      <c r="D81" s="271" t="s">
        <v>259</v>
      </c>
      <c r="E81" s="271" t="s">
        <v>2201</v>
      </c>
      <c r="F81" s="271" t="s">
        <v>2086</v>
      </c>
      <c r="H81" s="274" t="e">
        <f>Registration!#REF!</f>
        <v>#REF!</v>
      </c>
      <c r="I81" s="271" t="e">
        <f t="shared" si="1"/>
        <v>#REF!</v>
      </c>
    </row>
    <row r="82" spans="1:9" x14ac:dyDescent="0.25">
      <c r="B82" s="271" t="s">
        <v>505</v>
      </c>
      <c r="C82" s="271" t="s">
        <v>1345</v>
      </c>
      <c r="D82" s="271" t="s">
        <v>259</v>
      </c>
      <c r="E82" s="271" t="s">
        <v>2180</v>
      </c>
      <c r="F82" s="271" t="s">
        <v>2088</v>
      </c>
      <c r="H82" s="274" t="e">
        <f>Registration!#REF!</f>
        <v>#REF!</v>
      </c>
      <c r="I82" s="271" t="e">
        <f t="shared" si="1"/>
        <v>#REF!</v>
      </c>
    </row>
    <row r="83" spans="1:9" x14ac:dyDescent="0.25">
      <c r="B83" s="271" t="s">
        <v>506</v>
      </c>
      <c r="C83" s="271" t="s">
        <v>1346</v>
      </c>
      <c r="D83" s="271" t="s">
        <v>259</v>
      </c>
      <c r="E83" s="271" t="s">
        <v>2367</v>
      </c>
      <c r="F83" s="271" t="s">
        <v>2370</v>
      </c>
      <c r="H83" s="274" t="e">
        <f>Registration!#REF!</f>
        <v>#REF!</v>
      </c>
      <c r="I83" s="271" t="e">
        <f t="shared" si="1"/>
        <v>#REF!</v>
      </c>
    </row>
    <row r="84" spans="1:9" x14ac:dyDescent="0.25">
      <c r="B84" s="271" t="s">
        <v>507</v>
      </c>
      <c r="C84" s="271" t="s">
        <v>1347</v>
      </c>
      <c r="D84" s="271" t="s">
        <v>259</v>
      </c>
      <c r="E84" s="271" t="s">
        <v>2182</v>
      </c>
      <c r="F84" s="271" t="s">
        <v>2090</v>
      </c>
      <c r="H84" s="274" t="e">
        <f>Registration!#REF!</f>
        <v>#REF!</v>
      </c>
      <c r="I84" s="271" t="e">
        <f t="shared" si="1"/>
        <v>#REF!</v>
      </c>
    </row>
    <row r="85" spans="1:9" x14ac:dyDescent="0.25">
      <c r="B85" s="271" t="s">
        <v>508</v>
      </c>
      <c r="C85" s="271" t="s">
        <v>1348</v>
      </c>
      <c r="D85" s="271" t="s">
        <v>259</v>
      </c>
      <c r="E85" s="271" t="s">
        <v>2091</v>
      </c>
      <c r="F85" s="271" t="s">
        <v>2092</v>
      </c>
      <c r="H85" s="274" t="e">
        <f>Registration!#REF!</f>
        <v>#REF!</v>
      </c>
      <c r="I85" s="271" t="e">
        <f t="shared" si="1"/>
        <v>#REF!</v>
      </c>
    </row>
    <row r="86" spans="1:9" x14ac:dyDescent="0.25">
      <c r="B86" s="271" t="s">
        <v>509</v>
      </c>
      <c r="C86" s="271" t="s">
        <v>1349</v>
      </c>
      <c r="D86" s="271" t="s">
        <v>259</v>
      </c>
      <c r="E86" s="271" t="s">
        <v>2181</v>
      </c>
      <c r="F86" s="271" t="s">
        <v>2094</v>
      </c>
      <c r="H86" s="274" t="e">
        <f>Registration!#REF!</f>
        <v>#REF!</v>
      </c>
      <c r="I86" s="271" t="e">
        <f t="shared" si="1"/>
        <v>#REF!</v>
      </c>
    </row>
    <row r="87" spans="1:9" x14ac:dyDescent="0.25">
      <c r="B87" s="271" t="s">
        <v>510</v>
      </c>
      <c r="C87" s="271" t="s">
        <v>1350</v>
      </c>
      <c r="D87" s="271" t="s">
        <v>259</v>
      </c>
      <c r="E87" s="271" t="s">
        <v>2095</v>
      </c>
      <c r="F87" s="271" t="s">
        <v>2096</v>
      </c>
      <c r="H87" s="274" t="e">
        <f>Registration!#REF!</f>
        <v>#REF!</v>
      </c>
      <c r="I87" s="271" t="e">
        <f t="shared" si="1"/>
        <v>#REF!</v>
      </c>
    </row>
    <row r="88" spans="1:9" x14ac:dyDescent="0.25">
      <c r="B88" s="271" t="s">
        <v>511</v>
      </c>
      <c r="C88" s="271" t="s">
        <v>1351</v>
      </c>
      <c r="D88" s="271" t="s">
        <v>259</v>
      </c>
      <c r="E88" s="271" t="s">
        <v>2183</v>
      </c>
      <c r="F88" s="271" t="s">
        <v>2098</v>
      </c>
      <c r="H88" s="274" t="e">
        <f>Registration!#REF!</f>
        <v>#REF!</v>
      </c>
      <c r="I88" s="271" t="e">
        <f t="shared" si="1"/>
        <v>#REF!</v>
      </c>
    </row>
    <row r="89" spans="1:9" x14ac:dyDescent="0.25">
      <c r="B89" s="271" t="s">
        <v>512</v>
      </c>
      <c r="C89" s="271" t="s">
        <v>1352</v>
      </c>
      <c r="D89" s="271" t="s">
        <v>259</v>
      </c>
      <c r="E89" s="271" t="s">
        <v>2203</v>
      </c>
      <c r="F89" s="271" t="s">
        <v>2100</v>
      </c>
      <c r="H89" s="274" t="e">
        <f>Registration!#REF!</f>
        <v>#REF!</v>
      </c>
      <c r="I89" s="271" t="e">
        <f t="shared" si="1"/>
        <v>#REF!</v>
      </c>
    </row>
    <row r="90" spans="1:9" x14ac:dyDescent="0.25">
      <c r="B90" s="271" t="s">
        <v>513</v>
      </c>
      <c r="C90" s="271" t="s">
        <v>1353</v>
      </c>
      <c r="D90" s="271" t="s">
        <v>259</v>
      </c>
      <c r="E90" s="271" t="s">
        <v>2184</v>
      </c>
      <c r="F90" s="271" t="s">
        <v>2102</v>
      </c>
      <c r="H90" s="274" t="e">
        <f>Registration!#REF!</f>
        <v>#REF!</v>
      </c>
      <c r="I90" s="271" t="e">
        <f t="shared" si="1"/>
        <v>#REF!</v>
      </c>
    </row>
    <row r="91" spans="1:9" x14ac:dyDescent="0.25">
      <c r="B91" s="271" t="s">
        <v>514</v>
      </c>
      <c r="C91" s="271" t="s">
        <v>1354</v>
      </c>
      <c r="D91" s="271" t="s">
        <v>259</v>
      </c>
      <c r="E91" s="271" t="s">
        <v>2103</v>
      </c>
      <c r="F91" s="271" t="s">
        <v>2104</v>
      </c>
      <c r="H91" s="274" t="e">
        <f>Registration!#REF!</f>
        <v>#REF!</v>
      </c>
      <c r="I91" s="271" t="e">
        <f t="shared" si="1"/>
        <v>#REF!</v>
      </c>
    </row>
    <row r="92" spans="1:9" x14ac:dyDescent="0.25">
      <c r="B92" s="271" t="s">
        <v>515</v>
      </c>
      <c r="C92" s="271" t="s">
        <v>1355</v>
      </c>
      <c r="D92" s="271" t="s">
        <v>259</v>
      </c>
      <c r="E92" s="271" t="s">
        <v>2185</v>
      </c>
      <c r="F92" s="271" t="s">
        <v>2106</v>
      </c>
      <c r="H92" s="274" t="e">
        <f>Registration!#REF!</f>
        <v>#REF!</v>
      </c>
      <c r="I92" s="271" t="e">
        <f t="shared" si="1"/>
        <v>#REF!</v>
      </c>
    </row>
    <row r="93" spans="1:9" x14ac:dyDescent="0.25">
      <c r="B93" s="271" t="s">
        <v>516</v>
      </c>
      <c r="C93" s="271" t="s">
        <v>1356</v>
      </c>
      <c r="D93" s="271" t="s">
        <v>259</v>
      </c>
      <c r="E93" s="271" t="s">
        <v>2186</v>
      </c>
      <c r="F93" s="271" t="s">
        <v>2108</v>
      </c>
      <c r="H93" s="274" t="e">
        <f>Registration!#REF!</f>
        <v>#REF!</v>
      </c>
      <c r="I93" s="271" t="e">
        <f t="shared" si="1"/>
        <v>#REF!</v>
      </c>
    </row>
    <row r="94" spans="1:9" x14ac:dyDescent="0.25">
      <c r="B94" s="271" t="s">
        <v>517</v>
      </c>
      <c r="C94" s="271" t="s">
        <v>1357</v>
      </c>
      <c r="D94" s="271" t="s">
        <v>259</v>
      </c>
      <c r="E94" s="271" t="s">
        <v>2394</v>
      </c>
      <c r="F94" s="271" t="s">
        <v>2375</v>
      </c>
      <c r="H94" s="274" t="e">
        <f>Registration!#REF!</f>
        <v>#REF!</v>
      </c>
      <c r="I94" s="271" t="e">
        <f t="shared" si="1"/>
        <v>#REF!</v>
      </c>
    </row>
    <row r="95" spans="1:9" x14ac:dyDescent="0.25">
      <c r="B95" s="271" t="s">
        <v>518</v>
      </c>
      <c r="C95" s="271" t="s">
        <v>1358</v>
      </c>
      <c r="D95" s="271" t="s">
        <v>259</v>
      </c>
      <c r="E95" s="271" t="s">
        <v>2109</v>
      </c>
      <c r="F95" s="271" t="s">
        <v>2110</v>
      </c>
      <c r="H95" s="274" t="e">
        <f>Registration!#REF!</f>
        <v>#REF!</v>
      </c>
      <c r="I95" s="271" t="e">
        <f t="shared" si="1"/>
        <v>#REF!</v>
      </c>
    </row>
    <row r="96" spans="1:9" x14ac:dyDescent="0.25">
      <c r="B96" s="271" t="s">
        <v>519</v>
      </c>
      <c r="C96" s="271" t="s">
        <v>1359</v>
      </c>
      <c r="D96" s="271" t="s">
        <v>259</v>
      </c>
      <c r="E96" s="271" t="s">
        <v>2188</v>
      </c>
      <c r="F96" s="271" t="s">
        <v>2114</v>
      </c>
      <c r="H96" s="274" t="e">
        <f>Registration!#REF!</f>
        <v>#REF!</v>
      </c>
      <c r="I96" s="271" t="e">
        <f t="shared" si="1"/>
        <v>#REF!</v>
      </c>
    </row>
    <row r="97" spans="2:9" x14ac:dyDescent="0.25">
      <c r="B97" s="271" t="s">
        <v>435</v>
      </c>
      <c r="C97" s="271" t="s">
        <v>1298</v>
      </c>
      <c r="D97" s="271" t="s">
        <v>435</v>
      </c>
      <c r="E97" s="271" t="s">
        <v>2115</v>
      </c>
      <c r="F97" s="271" t="s">
        <v>2116</v>
      </c>
      <c r="H97" s="274" t="e">
        <f>Registration!#REF!</f>
        <v>#REF!</v>
      </c>
      <c r="I97" s="271" t="e">
        <f t="shared" si="1"/>
        <v>#REF!</v>
      </c>
    </row>
    <row r="98" spans="2:9" x14ac:dyDescent="0.25">
      <c r="B98" s="271" t="s">
        <v>435</v>
      </c>
      <c r="C98" s="271" t="s">
        <v>1298</v>
      </c>
      <c r="D98" s="271" t="s">
        <v>435</v>
      </c>
      <c r="E98" s="271" t="s">
        <v>2190</v>
      </c>
      <c r="F98" s="271" t="s">
        <v>2118</v>
      </c>
      <c r="H98" s="274" t="e">
        <f>Registration!#REF!</f>
        <v>#REF!</v>
      </c>
      <c r="I98" s="271" t="e">
        <f t="shared" si="1"/>
        <v>#REF!</v>
      </c>
    </row>
    <row r="99" spans="2:9" x14ac:dyDescent="0.25">
      <c r="B99" s="271" t="s">
        <v>520</v>
      </c>
      <c r="C99" s="271" t="s">
        <v>1360</v>
      </c>
      <c r="D99" s="271" t="s">
        <v>258</v>
      </c>
      <c r="E99" s="271" t="s">
        <v>2192</v>
      </c>
      <c r="F99" s="271" t="s">
        <v>2120</v>
      </c>
      <c r="H99" s="274" t="e">
        <f>Registration!#REF!</f>
        <v>#REF!</v>
      </c>
      <c r="I99" s="271" t="e">
        <f t="shared" si="1"/>
        <v>#REF!</v>
      </c>
    </row>
    <row r="100" spans="2:9" x14ac:dyDescent="0.25">
      <c r="B100" s="271" t="s">
        <v>521</v>
      </c>
      <c r="C100" s="271" t="s">
        <v>1361</v>
      </c>
      <c r="D100" s="271" t="s">
        <v>258</v>
      </c>
      <c r="E100" s="271" t="s">
        <v>2121</v>
      </c>
      <c r="F100" s="271" t="s">
        <v>2122</v>
      </c>
      <c r="H100" s="274" t="e">
        <f>Registration!#REF!</f>
        <v>#REF!</v>
      </c>
      <c r="I100" s="271" t="e">
        <f t="shared" si="1"/>
        <v>#REF!</v>
      </c>
    </row>
    <row r="101" spans="2:9" x14ac:dyDescent="0.25">
      <c r="B101" s="271" t="s">
        <v>522</v>
      </c>
      <c r="C101" s="271" t="s">
        <v>1362</v>
      </c>
      <c r="D101" s="271" t="s">
        <v>258</v>
      </c>
      <c r="E101" s="271" t="s">
        <v>2393</v>
      </c>
      <c r="F101" s="271" t="s">
        <v>2124</v>
      </c>
      <c r="H101" s="274" t="e">
        <f>Registration!#REF!</f>
        <v>#REF!</v>
      </c>
      <c r="I101" s="271" t="e">
        <f t="shared" si="1"/>
        <v>#REF!</v>
      </c>
    </row>
    <row r="102" spans="2:9" x14ac:dyDescent="0.25">
      <c r="B102" s="271" t="s">
        <v>523</v>
      </c>
      <c r="C102" s="271" t="s">
        <v>1363</v>
      </c>
      <c r="D102" s="271" t="s">
        <v>258</v>
      </c>
      <c r="E102" s="271" t="s">
        <v>2194</v>
      </c>
      <c r="F102" s="271" t="s">
        <v>2126</v>
      </c>
      <c r="H102" s="274" t="e">
        <f>Registration!#REF!</f>
        <v>#REF!</v>
      </c>
      <c r="I102" s="271" t="e">
        <f t="shared" si="1"/>
        <v>#REF!</v>
      </c>
    </row>
    <row r="103" spans="2:9" x14ac:dyDescent="0.25">
      <c r="B103" s="271" t="s">
        <v>524</v>
      </c>
      <c r="C103" s="271" t="s">
        <v>1364</v>
      </c>
      <c r="D103" s="271" t="s">
        <v>258</v>
      </c>
      <c r="E103" s="271" t="s">
        <v>2127</v>
      </c>
      <c r="F103" s="271" t="s">
        <v>2128</v>
      </c>
      <c r="H103" s="274" t="e">
        <f>Registration!#REF!</f>
        <v>#REF!</v>
      </c>
      <c r="I103" s="271" t="e">
        <f t="shared" si="1"/>
        <v>#REF!</v>
      </c>
    </row>
    <row r="104" spans="2:9" x14ac:dyDescent="0.25">
      <c r="B104" s="271" t="s">
        <v>525</v>
      </c>
      <c r="C104" s="271" t="s">
        <v>1365</v>
      </c>
      <c r="D104" s="271" t="s">
        <v>258</v>
      </c>
      <c r="E104" s="271" t="s">
        <v>2213</v>
      </c>
      <c r="F104" s="271" t="s">
        <v>2195</v>
      </c>
      <c r="H104" s="274" t="e">
        <f>Registration!#REF!</f>
        <v>#REF!</v>
      </c>
      <c r="I104" s="271" t="e">
        <f t="shared" si="1"/>
        <v>#REF!</v>
      </c>
    </row>
    <row r="105" spans="2:9" x14ac:dyDescent="0.25">
      <c r="B105" s="271" t="s">
        <v>526</v>
      </c>
      <c r="C105" s="271" t="s">
        <v>1366</v>
      </c>
      <c r="D105" s="271" t="s">
        <v>258</v>
      </c>
      <c r="E105" s="271" t="s">
        <v>2193</v>
      </c>
      <c r="F105" s="271" t="s">
        <v>2130</v>
      </c>
      <c r="H105" s="274" t="e">
        <f>Registration!#REF!</f>
        <v>#REF!</v>
      </c>
      <c r="I105" s="271" t="e">
        <f t="shared" si="1"/>
        <v>#REF!</v>
      </c>
    </row>
    <row r="106" spans="2:9" x14ac:dyDescent="0.25">
      <c r="B106" s="271" t="s">
        <v>527</v>
      </c>
      <c r="C106" s="271" t="s">
        <v>1367</v>
      </c>
      <c r="D106" s="271" t="s">
        <v>258</v>
      </c>
      <c r="E106" s="271" t="s">
        <v>2131</v>
      </c>
      <c r="F106" s="271" t="s">
        <v>2132</v>
      </c>
      <c r="H106" s="274" t="e">
        <f>Registration!#REF!</f>
        <v>#REF!</v>
      </c>
      <c r="I106" s="271" t="e">
        <f t="shared" si="1"/>
        <v>#REF!</v>
      </c>
    </row>
    <row r="107" spans="2:9" x14ac:dyDescent="0.25">
      <c r="B107" s="271" t="s">
        <v>528</v>
      </c>
      <c r="C107" s="271" t="s">
        <v>1368</v>
      </c>
      <c r="D107" s="271" t="s">
        <v>258</v>
      </c>
      <c r="E107" s="271" t="s">
        <v>2392</v>
      </c>
      <c r="F107" s="271" t="s">
        <v>2134</v>
      </c>
      <c r="H107" s="274" t="e">
        <f>Registration!#REF!</f>
        <v>#REF!</v>
      </c>
      <c r="I107" s="271" t="e">
        <f t="shared" si="1"/>
        <v>#REF!</v>
      </c>
    </row>
    <row r="108" spans="2:9" x14ac:dyDescent="0.25">
      <c r="B108" s="271" t="s">
        <v>529</v>
      </c>
      <c r="C108" s="271" t="s">
        <v>1369</v>
      </c>
      <c r="D108" s="271" t="s">
        <v>258</v>
      </c>
      <c r="E108" s="271" t="s">
        <v>2391</v>
      </c>
      <c r="F108" s="271" t="s">
        <v>2136</v>
      </c>
      <c r="H108" s="274" t="e">
        <f>Registration!#REF!</f>
        <v>#REF!</v>
      </c>
      <c r="I108" s="271" t="e">
        <f t="shared" si="1"/>
        <v>#REF!</v>
      </c>
    </row>
    <row r="109" spans="2:9" x14ac:dyDescent="0.25">
      <c r="B109" s="271" t="s">
        <v>530</v>
      </c>
      <c r="C109" s="271" t="s">
        <v>1370</v>
      </c>
      <c r="D109" s="271" t="s">
        <v>258</v>
      </c>
      <c r="E109" s="271" t="s">
        <v>2377</v>
      </c>
      <c r="F109" s="271" t="s">
        <v>2214</v>
      </c>
      <c r="H109" s="274" t="e">
        <f>Registration!#REF!</f>
        <v>#REF!</v>
      </c>
      <c r="I109" s="271" t="e">
        <f t="shared" si="1"/>
        <v>#REF!</v>
      </c>
    </row>
    <row r="110" spans="2:9" x14ac:dyDescent="0.25">
      <c r="B110" s="271" t="s">
        <v>531</v>
      </c>
      <c r="C110" s="271" t="s">
        <v>1371</v>
      </c>
      <c r="D110" s="271" t="s">
        <v>258</v>
      </c>
      <c r="E110" s="271" t="s">
        <v>2196</v>
      </c>
      <c r="F110" s="271" t="s">
        <v>2138</v>
      </c>
      <c r="H110" s="274" t="e">
        <f>Registration!#REF!</f>
        <v>#REF!</v>
      </c>
      <c r="I110" s="271" t="e">
        <f t="shared" si="1"/>
        <v>#REF!</v>
      </c>
    </row>
    <row r="111" spans="2:9" x14ac:dyDescent="0.25">
      <c r="B111" s="271" t="s">
        <v>532</v>
      </c>
      <c r="C111" s="271" t="s">
        <v>1372</v>
      </c>
      <c r="D111" s="271" t="s">
        <v>258</v>
      </c>
      <c r="E111" s="271" t="s">
        <v>2139</v>
      </c>
      <c r="F111" s="271" t="s">
        <v>2140</v>
      </c>
      <c r="H111" s="274" t="e">
        <f>Registration!#REF!</f>
        <v>#REF!</v>
      </c>
      <c r="I111" s="271" t="e">
        <f t="shared" si="1"/>
        <v>#REF!</v>
      </c>
    </row>
    <row r="112" spans="2:9" x14ac:dyDescent="0.25">
      <c r="B112" s="271" t="s">
        <v>533</v>
      </c>
      <c r="C112" s="271" t="s">
        <v>1373</v>
      </c>
      <c r="D112" s="271" t="s">
        <v>258</v>
      </c>
      <c r="E112" s="271" t="s">
        <v>2390</v>
      </c>
      <c r="F112" s="271" t="s">
        <v>2142</v>
      </c>
      <c r="H112" s="274" t="e">
        <f>Registration!#REF!</f>
        <v>#REF!</v>
      </c>
      <c r="I112" s="271" t="e">
        <f t="shared" si="1"/>
        <v>#REF!</v>
      </c>
    </row>
    <row r="113" spans="2:6" x14ac:dyDescent="0.25">
      <c r="B113" s="271" t="s">
        <v>534</v>
      </c>
      <c r="C113" s="271" t="s">
        <v>1374</v>
      </c>
      <c r="D113" s="271" t="s">
        <v>258</v>
      </c>
      <c r="E113" s="271" t="s">
        <v>2143</v>
      </c>
      <c r="F113" s="271" t="s">
        <v>2144</v>
      </c>
    </row>
    <row r="114" spans="2:6" x14ac:dyDescent="0.25">
      <c r="B114" s="271" t="s">
        <v>535</v>
      </c>
      <c r="C114" s="271" t="s">
        <v>1375</v>
      </c>
      <c r="D114" s="271" t="s">
        <v>258</v>
      </c>
      <c r="E114" s="271" t="s">
        <v>2198</v>
      </c>
      <c r="F114" s="271" t="s">
        <v>2146</v>
      </c>
    </row>
    <row r="115" spans="2:6" x14ac:dyDescent="0.25">
      <c r="B115" s="271" t="s">
        <v>536</v>
      </c>
      <c r="C115" s="271" t="s">
        <v>1376</v>
      </c>
      <c r="D115" s="271" t="s">
        <v>258</v>
      </c>
      <c r="E115" s="271" t="s">
        <v>2389</v>
      </c>
      <c r="F115" s="271" t="s">
        <v>2147</v>
      </c>
    </row>
    <row r="116" spans="2:6" x14ac:dyDescent="0.25">
      <c r="B116" s="271" t="s">
        <v>537</v>
      </c>
      <c r="C116" s="271" t="s">
        <v>1377</v>
      </c>
      <c r="D116" s="271" t="s">
        <v>258</v>
      </c>
      <c r="E116" s="271" t="s">
        <v>2148</v>
      </c>
      <c r="F116" s="271" t="s">
        <v>2149</v>
      </c>
    </row>
    <row r="117" spans="2:6" x14ac:dyDescent="0.25">
      <c r="B117" s="271" t="s">
        <v>538</v>
      </c>
      <c r="C117" s="271" t="s">
        <v>1378</v>
      </c>
      <c r="D117" s="271" t="s">
        <v>258</v>
      </c>
      <c r="E117" s="271" t="s">
        <v>2378</v>
      </c>
      <c r="F117" s="271" t="s">
        <v>2151</v>
      </c>
    </row>
    <row r="118" spans="2:6" x14ac:dyDescent="0.25">
      <c r="B118" s="271" t="s">
        <v>539</v>
      </c>
      <c r="C118" s="271" t="s">
        <v>1379</v>
      </c>
      <c r="D118" s="271" t="s">
        <v>258</v>
      </c>
      <c r="E118" s="271" t="s">
        <v>2379</v>
      </c>
      <c r="F118" s="271" t="s">
        <v>2372</v>
      </c>
    </row>
    <row r="119" spans="2:6" x14ac:dyDescent="0.25">
      <c r="B119" s="271" t="s">
        <v>540</v>
      </c>
      <c r="C119" s="271" t="s">
        <v>1380</v>
      </c>
      <c r="D119" s="271" t="s">
        <v>258</v>
      </c>
      <c r="E119" s="271" t="s">
        <v>2388</v>
      </c>
      <c r="F119" s="271" t="s">
        <v>2200</v>
      </c>
    </row>
    <row r="120" spans="2:6" x14ac:dyDescent="0.25">
      <c r="B120" s="271" t="s">
        <v>541</v>
      </c>
      <c r="C120" s="271" t="s">
        <v>1381</v>
      </c>
      <c r="D120" s="271" t="s">
        <v>258</v>
      </c>
      <c r="E120" s="271" t="s">
        <v>2387</v>
      </c>
      <c r="F120" s="271" t="s">
        <v>2153</v>
      </c>
    </row>
    <row r="121" spans="2:6" x14ac:dyDescent="0.25">
      <c r="B121" s="271" t="s">
        <v>542</v>
      </c>
      <c r="C121" s="271" t="s">
        <v>1382</v>
      </c>
      <c r="D121" s="271" t="s">
        <v>258</v>
      </c>
      <c r="E121" s="271" t="s">
        <v>2386</v>
      </c>
      <c r="F121" s="271" t="s">
        <v>2155</v>
      </c>
    </row>
    <row r="122" spans="2:6" x14ac:dyDescent="0.25">
      <c r="B122" s="271" t="s">
        <v>543</v>
      </c>
      <c r="C122" s="271" t="s">
        <v>1383</v>
      </c>
      <c r="D122" s="271" t="s">
        <v>258</v>
      </c>
      <c r="E122" s="271" t="s">
        <v>2385</v>
      </c>
      <c r="F122" s="271" t="s">
        <v>2157</v>
      </c>
    </row>
    <row r="123" spans="2:6" x14ac:dyDescent="0.25">
      <c r="B123" s="271" t="s">
        <v>544</v>
      </c>
      <c r="C123" s="271" t="s">
        <v>1384</v>
      </c>
      <c r="D123" s="271" t="s">
        <v>258</v>
      </c>
      <c r="E123" s="271" t="s">
        <v>2199</v>
      </c>
      <c r="F123" s="271" t="s">
        <v>2159</v>
      </c>
    </row>
    <row r="124" spans="2:6" x14ac:dyDescent="0.25">
      <c r="B124" s="271" t="s">
        <v>545</v>
      </c>
      <c r="C124" s="271" t="s">
        <v>1385</v>
      </c>
      <c r="D124" s="271" t="s">
        <v>258</v>
      </c>
      <c r="E124" s="271" t="s">
        <v>2380</v>
      </c>
      <c r="F124" s="271" t="s">
        <v>2161</v>
      </c>
    </row>
    <row r="125" spans="2:6" x14ac:dyDescent="0.25">
      <c r="B125" s="271" t="s">
        <v>546</v>
      </c>
      <c r="C125" s="271" t="s">
        <v>1386</v>
      </c>
      <c r="D125" s="271" t="s">
        <v>258</v>
      </c>
      <c r="E125" s="271" t="s">
        <v>2162</v>
      </c>
      <c r="F125" s="271" t="s">
        <v>2163</v>
      </c>
    </row>
    <row r="126" spans="2:6" x14ac:dyDescent="0.25">
      <c r="B126" s="271" t="s">
        <v>547</v>
      </c>
      <c r="C126" s="271" t="s">
        <v>1387</v>
      </c>
      <c r="D126" s="271" t="s">
        <v>258</v>
      </c>
      <c r="E126" s="271" t="s">
        <v>2202</v>
      </c>
      <c r="F126" s="271" t="s">
        <v>2165</v>
      </c>
    </row>
    <row r="127" spans="2:6" x14ac:dyDescent="0.25">
      <c r="B127" s="271" t="s">
        <v>548</v>
      </c>
      <c r="C127" s="271" t="s">
        <v>1388</v>
      </c>
      <c r="D127" s="271" t="s">
        <v>258</v>
      </c>
      <c r="E127" s="271" t="s">
        <v>2384</v>
      </c>
      <c r="F127" s="271" t="s">
        <v>2167</v>
      </c>
    </row>
    <row r="128" spans="2:6" x14ac:dyDescent="0.25">
      <c r="B128" s="271" t="s">
        <v>549</v>
      </c>
      <c r="C128" s="271" t="s">
        <v>1389</v>
      </c>
      <c r="D128" s="271" t="s">
        <v>258</v>
      </c>
      <c r="E128" s="271" t="s">
        <v>2383</v>
      </c>
      <c r="F128" s="271" t="s">
        <v>2169</v>
      </c>
    </row>
    <row r="129" spans="2:6" x14ac:dyDescent="0.25">
      <c r="B129" s="271" t="s">
        <v>550</v>
      </c>
      <c r="C129" s="271" t="s">
        <v>1390</v>
      </c>
      <c r="D129" s="271" t="s">
        <v>258</v>
      </c>
      <c r="E129" s="271" t="s">
        <v>2382</v>
      </c>
      <c r="F129" s="271" t="s">
        <v>2171</v>
      </c>
    </row>
    <row r="130" spans="2:6" x14ac:dyDescent="0.25">
      <c r="B130" s="271" t="s">
        <v>551</v>
      </c>
      <c r="C130" s="271" t="s">
        <v>1391</v>
      </c>
      <c r="D130" s="271" t="s">
        <v>258</v>
      </c>
      <c r="E130" s="271" t="s">
        <v>2172</v>
      </c>
      <c r="F130" s="271" t="s">
        <v>2172</v>
      </c>
    </row>
    <row r="131" spans="2:6" x14ac:dyDescent="0.25">
      <c r="B131" s="271" t="s">
        <v>552</v>
      </c>
      <c r="C131" s="271" t="s">
        <v>1392</v>
      </c>
      <c r="D131" s="271" t="s">
        <v>258</v>
      </c>
      <c r="E131" s="271" t="s">
        <v>2381</v>
      </c>
      <c r="F131" s="271" t="s">
        <v>2374</v>
      </c>
    </row>
    <row r="132" spans="2:6" x14ac:dyDescent="0.25">
      <c r="B132" s="271" t="s">
        <v>553</v>
      </c>
      <c r="C132" s="271" t="s">
        <v>1393</v>
      </c>
      <c r="D132" s="271" t="s">
        <v>258</v>
      </c>
      <c r="E132" s="271" t="s">
        <v>2111</v>
      </c>
      <c r="F132" s="271" t="s">
        <v>2112</v>
      </c>
    </row>
    <row r="133" spans="2:6" x14ac:dyDescent="0.25">
      <c r="B133" s="271" t="s">
        <v>554</v>
      </c>
      <c r="C133" s="271" t="s">
        <v>1394</v>
      </c>
      <c r="D133" s="271" t="s">
        <v>258</v>
      </c>
      <c r="E133" s="271" t="s">
        <v>2205</v>
      </c>
      <c r="F133" s="271" t="s">
        <v>2112</v>
      </c>
    </row>
    <row r="134" spans="2:6" x14ac:dyDescent="0.25">
      <c r="B134" s="271" t="s">
        <v>555</v>
      </c>
      <c r="C134" s="271" t="s">
        <v>1395</v>
      </c>
      <c r="D134" s="271" t="s">
        <v>258</v>
      </c>
      <c r="E134" s="271" t="s">
        <v>2187</v>
      </c>
      <c r="F134" s="271" t="s">
        <v>2112</v>
      </c>
    </row>
    <row r="135" spans="2:6" x14ac:dyDescent="0.25">
      <c r="B135" s="271" t="s">
        <v>556</v>
      </c>
      <c r="C135" s="271" t="s">
        <v>1396</v>
      </c>
      <c r="D135" s="271" t="s">
        <v>258</v>
      </c>
      <c r="E135" s="271" t="s">
        <v>2061</v>
      </c>
      <c r="F135" s="271" t="s">
        <v>2062</v>
      </c>
    </row>
    <row r="136" spans="2:6" x14ac:dyDescent="0.25">
      <c r="B136" s="271" t="s">
        <v>557</v>
      </c>
      <c r="C136" s="271" t="s">
        <v>1397</v>
      </c>
      <c r="D136" s="271" t="s">
        <v>258</v>
      </c>
      <c r="E136" s="271" t="s">
        <v>2174</v>
      </c>
      <c r="F136" s="271" t="s">
        <v>2064</v>
      </c>
    </row>
    <row r="137" spans="2:6" x14ac:dyDescent="0.25">
      <c r="B137" s="271" t="s">
        <v>558</v>
      </c>
      <c r="C137" s="271" t="s">
        <v>1398</v>
      </c>
      <c r="D137" s="271" t="s">
        <v>258</v>
      </c>
      <c r="E137" s="271" t="s">
        <v>2175</v>
      </c>
      <c r="F137" s="271" t="s">
        <v>2066</v>
      </c>
    </row>
    <row r="138" spans="2:6" x14ac:dyDescent="0.25">
      <c r="B138" s="271" t="s">
        <v>559</v>
      </c>
      <c r="C138" s="271" t="s">
        <v>1399</v>
      </c>
      <c r="D138" s="271" t="s">
        <v>258</v>
      </c>
      <c r="E138" s="271" t="s">
        <v>2176</v>
      </c>
      <c r="F138" s="271" t="s">
        <v>2068</v>
      </c>
    </row>
    <row r="139" spans="2:6" x14ac:dyDescent="0.25">
      <c r="B139" s="271" t="s">
        <v>560</v>
      </c>
      <c r="C139" s="271" t="s">
        <v>1400</v>
      </c>
      <c r="D139" s="271" t="s">
        <v>258</v>
      </c>
      <c r="E139" s="271" t="s">
        <v>2197</v>
      </c>
      <c r="F139" s="271" t="s">
        <v>2060</v>
      </c>
    </row>
    <row r="140" spans="2:6" x14ac:dyDescent="0.25">
      <c r="B140" s="271" t="s">
        <v>561</v>
      </c>
      <c r="C140" s="271" t="s">
        <v>1401</v>
      </c>
      <c r="D140" s="271" t="s">
        <v>258</v>
      </c>
      <c r="E140" s="271" t="s">
        <v>2177</v>
      </c>
      <c r="F140" s="271" t="s">
        <v>2071</v>
      </c>
    </row>
    <row r="141" spans="2:6" x14ac:dyDescent="0.25">
      <c r="B141" s="271" t="s">
        <v>562</v>
      </c>
      <c r="C141" s="271" t="s">
        <v>1402</v>
      </c>
      <c r="D141" s="271" t="s">
        <v>258</v>
      </c>
      <c r="E141" s="271" t="s">
        <v>2376</v>
      </c>
      <c r="F141" s="271" t="s">
        <v>2072</v>
      </c>
    </row>
    <row r="142" spans="2:6" x14ac:dyDescent="0.25">
      <c r="B142" s="271" t="s">
        <v>563</v>
      </c>
      <c r="C142" s="271" t="s">
        <v>1403</v>
      </c>
      <c r="D142" s="271" t="s">
        <v>258</v>
      </c>
      <c r="E142" s="271" t="s">
        <v>2178</v>
      </c>
      <c r="F142" s="271" t="s">
        <v>2074</v>
      </c>
    </row>
    <row r="143" spans="2:6" x14ac:dyDescent="0.25">
      <c r="B143" s="271" t="s">
        <v>564</v>
      </c>
      <c r="C143" s="271" t="s">
        <v>1404</v>
      </c>
      <c r="D143" s="271" t="s">
        <v>258</v>
      </c>
      <c r="E143" s="271" t="s">
        <v>2179</v>
      </c>
      <c r="F143" s="271" t="s">
        <v>2076</v>
      </c>
    </row>
    <row r="144" spans="2:6" x14ac:dyDescent="0.25">
      <c r="B144" s="271" t="s">
        <v>565</v>
      </c>
      <c r="C144" s="271" t="s">
        <v>1405</v>
      </c>
      <c r="D144" s="271" t="s">
        <v>258</v>
      </c>
      <c r="E144" s="271" t="s">
        <v>2189</v>
      </c>
      <c r="F144" s="271" t="s">
        <v>2078</v>
      </c>
    </row>
    <row r="145" spans="2:6" x14ac:dyDescent="0.25">
      <c r="B145" s="271" t="s">
        <v>566</v>
      </c>
      <c r="C145" s="271" t="s">
        <v>1406</v>
      </c>
      <c r="D145" s="271" t="s">
        <v>258</v>
      </c>
      <c r="E145" s="271" t="s">
        <v>2079</v>
      </c>
      <c r="F145" s="271" t="s">
        <v>2080</v>
      </c>
    </row>
    <row r="146" spans="2:6" x14ac:dyDescent="0.25">
      <c r="B146" s="271" t="s">
        <v>567</v>
      </c>
      <c r="C146" s="271" t="s">
        <v>1407</v>
      </c>
      <c r="D146" s="271" t="s">
        <v>258</v>
      </c>
      <c r="E146" s="271" t="s">
        <v>2191</v>
      </c>
      <c r="F146" s="271" t="s">
        <v>2082</v>
      </c>
    </row>
    <row r="147" spans="2:6" x14ac:dyDescent="0.25">
      <c r="B147" s="271" t="s">
        <v>568</v>
      </c>
      <c r="C147" s="271" t="s">
        <v>1408</v>
      </c>
      <c r="D147" s="271" t="s">
        <v>258</v>
      </c>
      <c r="E147" s="271" t="s">
        <v>2204</v>
      </c>
      <c r="F147" s="271" t="s">
        <v>2084</v>
      </c>
    </row>
    <row r="148" spans="2:6" x14ac:dyDescent="0.25">
      <c r="B148" s="271" t="s">
        <v>569</v>
      </c>
      <c r="C148" s="271" t="s">
        <v>1409</v>
      </c>
      <c r="D148" s="271" t="s">
        <v>258</v>
      </c>
      <c r="E148" s="271" t="s">
        <v>2201</v>
      </c>
      <c r="F148" s="271" t="s">
        <v>2086</v>
      </c>
    </row>
    <row r="149" spans="2:6" x14ac:dyDescent="0.25">
      <c r="B149" s="271" t="s">
        <v>570</v>
      </c>
      <c r="C149" s="271" t="s">
        <v>1408</v>
      </c>
      <c r="D149" s="271" t="s">
        <v>258</v>
      </c>
      <c r="E149" s="271" t="s">
        <v>2180</v>
      </c>
      <c r="F149" s="271" t="s">
        <v>2088</v>
      </c>
    </row>
    <row r="150" spans="2:6" x14ac:dyDescent="0.25">
      <c r="B150" s="271" t="s">
        <v>571</v>
      </c>
      <c r="C150" s="271" t="s">
        <v>1409</v>
      </c>
      <c r="D150" s="271" t="s">
        <v>258</v>
      </c>
      <c r="E150" s="271" t="s">
        <v>2367</v>
      </c>
      <c r="F150" s="271" t="s">
        <v>2370</v>
      </c>
    </row>
    <row r="151" spans="2:6" x14ac:dyDescent="0.25">
      <c r="B151" s="271" t="s">
        <v>435</v>
      </c>
      <c r="C151" s="271" t="s">
        <v>1298</v>
      </c>
      <c r="D151" s="271" t="s">
        <v>435</v>
      </c>
      <c r="E151" s="271" t="s">
        <v>2182</v>
      </c>
      <c r="F151" s="271" t="s">
        <v>2090</v>
      </c>
    </row>
    <row r="152" spans="2:6" x14ac:dyDescent="0.25">
      <c r="B152" s="271" t="s">
        <v>572</v>
      </c>
      <c r="C152" s="271" t="s">
        <v>1410</v>
      </c>
      <c r="D152" s="271" t="s">
        <v>258</v>
      </c>
      <c r="E152" s="271" t="s">
        <v>2091</v>
      </c>
      <c r="F152" s="271" t="s">
        <v>2092</v>
      </c>
    </row>
    <row r="153" spans="2:6" x14ac:dyDescent="0.25">
      <c r="B153" s="271" t="s">
        <v>573</v>
      </c>
      <c r="C153" s="271" t="s">
        <v>1411</v>
      </c>
      <c r="D153" s="271" t="s">
        <v>258</v>
      </c>
      <c r="E153" s="271" t="s">
        <v>2181</v>
      </c>
      <c r="F153" s="271" t="s">
        <v>2094</v>
      </c>
    </row>
    <row r="154" spans="2:6" x14ac:dyDescent="0.25">
      <c r="B154" s="271" t="s">
        <v>574</v>
      </c>
      <c r="C154" s="271" t="s">
        <v>1412</v>
      </c>
      <c r="D154" s="271" t="s">
        <v>258</v>
      </c>
      <c r="E154" s="271" t="s">
        <v>2095</v>
      </c>
      <c r="F154" s="271" t="s">
        <v>2096</v>
      </c>
    </row>
    <row r="155" spans="2:6" x14ac:dyDescent="0.25">
      <c r="B155" s="271" t="s">
        <v>575</v>
      </c>
      <c r="C155" s="271" t="s">
        <v>1413</v>
      </c>
      <c r="D155" s="271" t="s">
        <v>258</v>
      </c>
      <c r="E155" s="271" t="s">
        <v>2183</v>
      </c>
      <c r="F155" s="271" t="s">
        <v>2098</v>
      </c>
    </row>
    <row r="156" spans="2:6" x14ac:dyDescent="0.25">
      <c r="B156" s="271" t="s">
        <v>576</v>
      </c>
      <c r="C156" s="271" t="s">
        <v>1414</v>
      </c>
      <c r="D156" s="271" t="s">
        <v>258</v>
      </c>
      <c r="E156" s="271" t="s">
        <v>2203</v>
      </c>
      <c r="F156" s="271" t="s">
        <v>2100</v>
      </c>
    </row>
    <row r="157" spans="2:6" x14ac:dyDescent="0.25">
      <c r="B157" s="271" t="s">
        <v>577</v>
      </c>
      <c r="C157" s="271" t="s">
        <v>1415</v>
      </c>
      <c r="D157" s="271" t="s">
        <v>258</v>
      </c>
      <c r="E157" s="271" t="s">
        <v>2184</v>
      </c>
      <c r="F157" s="271" t="s">
        <v>2102</v>
      </c>
    </row>
    <row r="158" spans="2:6" x14ac:dyDescent="0.25">
      <c r="B158" s="271" t="s">
        <v>578</v>
      </c>
      <c r="C158" s="271" t="s">
        <v>1416</v>
      </c>
      <c r="D158" s="271" t="s">
        <v>258</v>
      </c>
      <c r="E158" s="271" t="s">
        <v>2103</v>
      </c>
      <c r="F158" s="271" t="s">
        <v>2104</v>
      </c>
    </row>
    <row r="159" spans="2:6" x14ac:dyDescent="0.25">
      <c r="B159" s="271" t="s">
        <v>579</v>
      </c>
      <c r="C159" s="271" t="s">
        <v>1417</v>
      </c>
      <c r="D159" s="271" t="s">
        <v>258</v>
      </c>
      <c r="E159" s="271" t="s">
        <v>2185</v>
      </c>
      <c r="F159" s="271" t="s">
        <v>2106</v>
      </c>
    </row>
    <row r="160" spans="2:6" x14ac:dyDescent="0.25">
      <c r="B160" s="271" t="s">
        <v>580</v>
      </c>
      <c r="C160" s="271" t="s">
        <v>1418</v>
      </c>
      <c r="D160" s="271" t="s">
        <v>258</v>
      </c>
      <c r="E160" s="271" t="s">
        <v>2186</v>
      </c>
      <c r="F160" s="271" t="s">
        <v>2108</v>
      </c>
    </row>
    <row r="161" spans="2:6" x14ac:dyDescent="0.25">
      <c r="B161" s="271" t="s">
        <v>581</v>
      </c>
      <c r="C161" s="271" t="s">
        <v>1419</v>
      </c>
      <c r="D161" s="271" t="s">
        <v>258</v>
      </c>
      <c r="E161" s="271" t="s">
        <v>2394</v>
      </c>
      <c r="F161" s="271" t="s">
        <v>2207</v>
      </c>
    </row>
    <row r="162" spans="2:6" x14ac:dyDescent="0.25">
      <c r="B162" s="271" t="s">
        <v>582</v>
      </c>
      <c r="C162" s="271" t="s">
        <v>1420</v>
      </c>
      <c r="D162" s="271" t="s">
        <v>258</v>
      </c>
      <c r="E162" s="271" t="s">
        <v>2109</v>
      </c>
      <c r="F162" s="271" t="s">
        <v>2110</v>
      </c>
    </row>
    <row r="163" spans="2:6" x14ac:dyDescent="0.25">
      <c r="B163" s="271" t="s">
        <v>583</v>
      </c>
      <c r="C163" s="271" t="s">
        <v>1421</v>
      </c>
      <c r="D163" s="271" t="s">
        <v>258</v>
      </c>
      <c r="E163" s="271" t="s">
        <v>2188</v>
      </c>
      <c r="F163" s="271" t="s">
        <v>2114</v>
      </c>
    </row>
    <row r="164" spans="2:6" x14ac:dyDescent="0.25">
      <c r="B164" s="271" t="s">
        <v>584</v>
      </c>
      <c r="C164" s="271" t="s">
        <v>1422</v>
      </c>
      <c r="D164" s="271" t="s">
        <v>258</v>
      </c>
      <c r="E164" s="271" t="s">
        <v>2115</v>
      </c>
      <c r="F164" s="271" t="s">
        <v>2116</v>
      </c>
    </row>
    <row r="165" spans="2:6" x14ac:dyDescent="0.25">
      <c r="B165" s="271" t="s">
        <v>585</v>
      </c>
      <c r="C165" s="271" t="s">
        <v>1423</v>
      </c>
      <c r="D165" s="271" t="s">
        <v>258</v>
      </c>
      <c r="E165" s="271" t="s">
        <v>2190</v>
      </c>
      <c r="F165" s="271" t="s">
        <v>2118</v>
      </c>
    </row>
    <row r="166" spans="2:6" x14ac:dyDescent="0.25">
      <c r="B166" s="271" t="s">
        <v>586</v>
      </c>
      <c r="C166" s="271" t="s">
        <v>1424</v>
      </c>
      <c r="D166" s="271" t="s">
        <v>258</v>
      </c>
      <c r="E166" s="271" t="s">
        <v>2192</v>
      </c>
      <c r="F166" s="271" t="s">
        <v>2120</v>
      </c>
    </row>
    <row r="167" spans="2:6" x14ac:dyDescent="0.25">
      <c r="B167" s="271" t="s">
        <v>587</v>
      </c>
      <c r="C167" s="271" t="s">
        <v>1425</v>
      </c>
      <c r="D167" s="271" t="s">
        <v>258</v>
      </c>
      <c r="E167" s="271" t="s">
        <v>2121</v>
      </c>
      <c r="F167" s="271" t="s">
        <v>2122</v>
      </c>
    </row>
    <row r="168" spans="2:6" x14ac:dyDescent="0.25">
      <c r="B168" s="271" t="s">
        <v>588</v>
      </c>
      <c r="C168" s="271" t="s">
        <v>1426</v>
      </c>
      <c r="D168" s="271" t="s">
        <v>258</v>
      </c>
      <c r="E168" s="271" t="s">
        <v>2393</v>
      </c>
      <c r="F168" s="271" t="s">
        <v>2124</v>
      </c>
    </row>
    <row r="169" spans="2:6" x14ac:dyDescent="0.25">
      <c r="D169" s="271" t="s">
        <v>435</v>
      </c>
      <c r="E169" s="271" t="s">
        <v>2194</v>
      </c>
      <c r="F169" s="271" t="s">
        <v>2126</v>
      </c>
    </row>
    <row r="170" spans="2:6" x14ac:dyDescent="0.25">
      <c r="B170" s="271" t="s">
        <v>435</v>
      </c>
      <c r="C170" s="271" t="s">
        <v>1298</v>
      </c>
      <c r="D170" s="271" t="s">
        <v>435</v>
      </c>
      <c r="E170" s="271" t="s">
        <v>2127</v>
      </c>
      <c r="F170" s="271" t="s">
        <v>2128</v>
      </c>
    </row>
    <row r="171" spans="2:6" x14ac:dyDescent="0.25">
      <c r="B171" s="271" t="s">
        <v>2310</v>
      </c>
      <c r="C171" s="271" t="s">
        <v>1427</v>
      </c>
      <c r="D171" s="271" t="s">
        <v>259</v>
      </c>
      <c r="E171" s="271" t="s">
        <v>2213</v>
      </c>
      <c r="F171" s="271" t="s">
        <v>2195</v>
      </c>
    </row>
    <row r="172" spans="2:6" x14ac:dyDescent="0.25">
      <c r="B172" s="271" t="s">
        <v>2311</v>
      </c>
      <c r="C172" s="271" t="s">
        <v>1428</v>
      </c>
      <c r="D172" s="271" t="s">
        <v>259</v>
      </c>
      <c r="E172" s="271" t="s">
        <v>2193</v>
      </c>
      <c r="F172" s="271" t="s">
        <v>2130</v>
      </c>
    </row>
    <row r="173" spans="2:6" x14ac:dyDescent="0.25">
      <c r="B173" s="271" t="s">
        <v>2312</v>
      </c>
      <c r="C173" s="271" t="s">
        <v>1429</v>
      </c>
      <c r="D173" s="271" t="s">
        <v>259</v>
      </c>
      <c r="E173" s="271" t="s">
        <v>2131</v>
      </c>
      <c r="F173" s="271" t="s">
        <v>2132</v>
      </c>
    </row>
    <row r="174" spans="2:6" x14ac:dyDescent="0.25">
      <c r="B174" s="271" t="s">
        <v>2313</v>
      </c>
      <c r="C174" s="271" t="s">
        <v>1430</v>
      </c>
      <c r="D174" s="271" t="s">
        <v>259</v>
      </c>
      <c r="E174" s="271" t="s">
        <v>2392</v>
      </c>
      <c r="F174" s="271" t="s">
        <v>2134</v>
      </c>
    </row>
    <row r="175" spans="2:6" x14ac:dyDescent="0.25">
      <c r="B175" s="271" t="s">
        <v>2314</v>
      </c>
      <c r="C175" s="271" t="s">
        <v>1431</v>
      </c>
      <c r="D175" s="271" t="s">
        <v>259</v>
      </c>
      <c r="E175" s="271" t="s">
        <v>2391</v>
      </c>
      <c r="F175" s="271" t="s">
        <v>2136</v>
      </c>
    </row>
    <row r="176" spans="2:6" x14ac:dyDescent="0.25">
      <c r="B176" s="271" t="s">
        <v>2315</v>
      </c>
      <c r="C176" s="271" t="s">
        <v>1432</v>
      </c>
      <c r="D176" s="271" t="s">
        <v>259</v>
      </c>
      <c r="E176" s="271" t="s">
        <v>2377</v>
      </c>
      <c r="F176" s="271" t="s">
        <v>2214</v>
      </c>
    </row>
    <row r="177" spans="2:6" x14ac:dyDescent="0.25">
      <c r="B177" s="271" t="s">
        <v>2316</v>
      </c>
      <c r="C177" s="271" t="s">
        <v>1433</v>
      </c>
      <c r="D177" s="271" t="s">
        <v>259</v>
      </c>
      <c r="E177" s="271" t="s">
        <v>2196</v>
      </c>
      <c r="F177" s="271" t="s">
        <v>2138</v>
      </c>
    </row>
    <row r="178" spans="2:6" x14ac:dyDescent="0.25">
      <c r="B178" s="271" t="s">
        <v>2317</v>
      </c>
      <c r="C178" s="271" t="s">
        <v>1434</v>
      </c>
      <c r="D178" s="271" t="s">
        <v>259</v>
      </c>
      <c r="E178" s="271" t="s">
        <v>2139</v>
      </c>
      <c r="F178" s="271" t="s">
        <v>2140</v>
      </c>
    </row>
    <row r="179" spans="2:6" x14ac:dyDescent="0.25">
      <c r="B179" s="271" t="s">
        <v>2318</v>
      </c>
      <c r="C179" s="271" t="s">
        <v>1435</v>
      </c>
      <c r="D179" s="271" t="s">
        <v>259</v>
      </c>
      <c r="E179" s="271" t="s">
        <v>2390</v>
      </c>
      <c r="F179" s="271" t="s">
        <v>2142</v>
      </c>
    </row>
    <row r="180" spans="2:6" x14ac:dyDescent="0.25">
      <c r="B180" s="271" t="s">
        <v>2319</v>
      </c>
      <c r="C180" s="271" t="s">
        <v>1436</v>
      </c>
      <c r="D180" s="271" t="s">
        <v>259</v>
      </c>
      <c r="E180" s="271" t="s">
        <v>2143</v>
      </c>
      <c r="F180" s="271" t="s">
        <v>2144</v>
      </c>
    </row>
    <row r="181" spans="2:6" x14ac:dyDescent="0.25">
      <c r="B181" s="271" t="s">
        <v>2320</v>
      </c>
      <c r="C181" s="271" t="s">
        <v>1437</v>
      </c>
      <c r="D181" s="271" t="s">
        <v>259</v>
      </c>
      <c r="E181" s="271" t="s">
        <v>2198</v>
      </c>
      <c r="F181" s="271" t="s">
        <v>2146</v>
      </c>
    </row>
    <row r="182" spans="2:6" x14ac:dyDescent="0.25">
      <c r="B182" s="271" t="s">
        <v>2321</v>
      </c>
      <c r="C182" s="271" t="s">
        <v>1438</v>
      </c>
      <c r="D182" s="271" t="s">
        <v>259</v>
      </c>
      <c r="E182" s="271" t="s">
        <v>2389</v>
      </c>
      <c r="F182" s="271" t="s">
        <v>2147</v>
      </c>
    </row>
    <row r="183" spans="2:6" x14ac:dyDescent="0.25">
      <c r="B183" s="271" t="s">
        <v>2322</v>
      </c>
      <c r="C183" s="271" t="s">
        <v>1439</v>
      </c>
      <c r="D183" s="271" t="s">
        <v>259</v>
      </c>
      <c r="E183" s="271" t="s">
        <v>2148</v>
      </c>
      <c r="F183" s="271" t="s">
        <v>2149</v>
      </c>
    </row>
    <row r="184" spans="2:6" x14ac:dyDescent="0.25">
      <c r="B184" s="271" t="s">
        <v>2323</v>
      </c>
      <c r="C184" s="271" t="s">
        <v>1440</v>
      </c>
      <c r="D184" s="271" t="s">
        <v>259</v>
      </c>
      <c r="E184" s="271" t="s">
        <v>2378</v>
      </c>
      <c r="F184" s="271" t="s">
        <v>2151</v>
      </c>
    </row>
    <row r="185" spans="2:6" x14ac:dyDescent="0.25">
      <c r="B185" s="271" t="s">
        <v>2324</v>
      </c>
      <c r="C185" s="271" t="s">
        <v>1441</v>
      </c>
      <c r="D185" s="271" t="s">
        <v>259</v>
      </c>
      <c r="E185" s="271" t="s">
        <v>2379</v>
      </c>
      <c r="F185" s="271" t="s">
        <v>2372</v>
      </c>
    </row>
    <row r="186" spans="2:6" x14ac:dyDescent="0.25">
      <c r="B186" s="271" t="s">
        <v>2325</v>
      </c>
      <c r="C186" s="271" t="s">
        <v>1442</v>
      </c>
      <c r="D186" s="271" t="s">
        <v>259</v>
      </c>
      <c r="E186" s="271" t="s">
        <v>2388</v>
      </c>
      <c r="F186" s="271" t="s">
        <v>2200</v>
      </c>
    </row>
    <row r="187" spans="2:6" x14ac:dyDescent="0.25">
      <c r="B187" s="271" t="s">
        <v>2326</v>
      </c>
      <c r="C187" s="271" t="s">
        <v>1443</v>
      </c>
      <c r="D187" s="271" t="s">
        <v>259</v>
      </c>
      <c r="E187" s="271" t="s">
        <v>2387</v>
      </c>
      <c r="F187" s="271" t="s">
        <v>2153</v>
      </c>
    </row>
    <row r="188" spans="2:6" x14ac:dyDescent="0.25">
      <c r="B188" s="271" t="s">
        <v>2327</v>
      </c>
      <c r="C188" s="271" t="s">
        <v>1444</v>
      </c>
      <c r="D188" s="271" t="s">
        <v>259</v>
      </c>
      <c r="E188" s="271" t="s">
        <v>2386</v>
      </c>
      <c r="F188" s="271" t="s">
        <v>2155</v>
      </c>
    </row>
    <row r="189" spans="2:6" x14ac:dyDescent="0.25">
      <c r="B189" s="271" t="s">
        <v>2328</v>
      </c>
      <c r="C189" s="271" t="s">
        <v>1445</v>
      </c>
      <c r="D189" s="271" t="s">
        <v>259</v>
      </c>
      <c r="E189" s="271" t="s">
        <v>2385</v>
      </c>
      <c r="F189" s="271" t="s">
        <v>2157</v>
      </c>
    </row>
    <row r="190" spans="2:6" x14ac:dyDescent="0.25">
      <c r="B190" s="271" t="s">
        <v>2329</v>
      </c>
      <c r="C190" s="271" t="s">
        <v>1446</v>
      </c>
      <c r="D190" s="271" t="s">
        <v>259</v>
      </c>
      <c r="E190" s="271" t="s">
        <v>2199</v>
      </c>
      <c r="F190" s="271" t="s">
        <v>2159</v>
      </c>
    </row>
    <row r="191" spans="2:6" x14ac:dyDescent="0.25">
      <c r="B191" s="271" t="s">
        <v>2330</v>
      </c>
      <c r="C191" s="271" t="s">
        <v>1447</v>
      </c>
      <c r="D191" s="271" t="s">
        <v>259</v>
      </c>
      <c r="E191" s="271" t="s">
        <v>2380</v>
      </c>
      <c r="F191" s="271" t="s">
        <v>2161</v>
      </c>
    </row>
    <row r="192" spans="2:6" x14ac:dyDescent="0.25">
      <c r="B192" s="271" t="s">
        <v>2331</v>
      </c>
      <c r="C192" s="271" t="s">
        <v>1448</v>
      </c>
      <c r="D192" s="271" t="s">
        <v>259</v>
      </c>
      <c r="E192" s="271" t="s">
        <v>2162</v>
      </c>
      <c r="F192" s="271" t="s">
        <v>2163</v>
      </c>
    </row>
    <row r="193" spans="2:6" x14ac:dyDescent="0.25">
      <c r="B193" s="271" t="s">
        <v>2332</v>
      </c>
      <c r="C193" s="271" t="s">
        <v>1449</v>
      </c>
      <c r="D193" s="271" t="s">
        <v>259</v>
      </c>
      <c r="E193" s="271" t="s">
        <v>2202</v>
      </c>
      <c r="F193" s="271" t="s">
        <v>2165</v>
      </c>
    </row>
    <row r="194" spans="2:6" x14ac:dyDescent="0.25">
      <c r="B194" s="271" t="s">
        <v>2333</v>
      </c>
      <c r="C194" s="271" t="s">
        <v>1450</v>
      </c>
      <c r="D194" s="271" t="s">
        <v>259</v>
      </c>
      <c r="E194" s="271" t="s">
        <v>2384</v>
      </c>
      <c r="F194" s="271" t="s">
        <v>2167</v>
      </c>
    </row>
    <row r="195" spans="2:6" x14ac:dyDescent="0.25">
      <c r="B195" s="271" t="s">
        <v>2334</v>
      </c>
      <c r="C195" s="271" t="s">
        <v>1451</v>
      </c>
      <c r="D195" s="271" t="s">
        <v>259</v>
      </c>
      <c r="E195" s="271" t="s">
        <v>2383</v>
      </c>
      <c r="F195" s="271" t="s">
        <v>2169</v>
      </c>
    </row>
    <row r="196" spans="2:6" x14ac:dyDescent="0.25">
      <c r="B196" s="271" t="s">
        <v>2335</v>
      </c>
      <c r="C196" s="271" t="s">
        <v>1452</v>
      </c>
      <c r="D196" s="271" t="s">
        <v>259</v>
      </c>
      <c r="E196" s="271" t="s">
        <v>2382</v>
      </c>
      <c r="F196" s="271" t="s">
        <v>2171</v>
      </c>
    </row>
    <row r="197" spans="2:6" x14ac:dyDescent="0.25">
      <c r="B197" s="271" t="s">
        <v>2336</v>
      </c>
      <c r="C197" s="271" t="s">
        <v>1453</v>
      </c>
      <c r="D197" s="271" t="s">
        <v>259</v>
      </c>
      <c r="E197" s="271" t="s">
        <v>2172</v>
      </c>
      <c r="F197" s="271" t="s">
        <v>2172</v>
      </c>
    </row>
    <row r="198" spans="2:6" x14ac:dyDescent="0.25">
      <c r="B198" s="271" t="s">
        <v>2337</v>
      </c>
      <c r="C198" s="271" t="s">
        <v>1454</v>
      </c>
      <c r="D198" s="271" t="s">
        <v>259</v>
      </c>
      <c r="E198" s="271" t="s">
        <v>2381</v>
      </c>
      <c r="F198" s="271" t="s">
        <v>2374</v>
      </c>
    </row>
    <row r="199" spans="2:6" x14ac:dyDescent="0.25">
      <c r="B199" s="271" t="s">
        <v>2338</v>
      </c>
      <c r="C199" s="271" t="s">
        <v>1455</v>
      </c>
      <c r="D199" s="271" t="s">
        <v>259</v>
      </c>
    </row>
    <row r="200" spans="2:6" x14ac:dyDescent="0.25">
      <c r="B200" s="271" t="s">
        <v>2339</v>
      </c>
      <c r="C200" s="271" t="s">
        <v>1456</v>
      </c>
      <c r="D200" s="271" t="s">
        <v>259</v>
      </c>
    </row>
    <row r="201" spans="2:6" x14ac:dyDescent="0.25">
      <c r="B201" s="271" t="s">
        <v>2340</v>
      </c>
      <c r="C201" s="271" t="s">
        <v>1457</v>
      </c>
      <c r="D201" s="271" t="s">
        <v>259</v>
      </c>
    </row>
    <row r="202" spans="2:6" x14ac:dyDescent="0.25">
      <c r="B202" s="271" t="s">
        <v>2341</v>
      </c>
      <c r="C202" s="271" t="s">
        <v>1458</v>
      </c>
      <c r="D202" s="271" t="s">
        <v>259</v>
      </c>
    </row>
    <row r="203" spans="2:6" x14ac:dyDescent="0.25">
      <c r="B203" s="271" t="s">
        <v>2342</v>
      </c>
      <c r="C203" s="271" t="s">
        <v>1459</v>
      </c>
      <c r="D203" s="271" t="s">
        <v>259</v>
      </c>
    </row>
    <row r="204" spans="2:6" x14ac:dyDescent="0.25">
      <c r="B204" s="271" t="s">
        <v>2343</v>
      </c>
      <c r="C204" s="271" t="s">
        <v>1460</v>
      </c>
      <c r="D204" s="271" t="s">
        <v>259</v>
      </c>
    </row>
    <row r="205" spans="2:6" x14ac:dyDescent="0.25">
      <c r="B205" s="271" t="s">
        <v>2344</v>
      </c>
      <c r="C205" s="271" t="s">
        <v>1461</v>
      </c>
      <c r="D205" s="271" t="s">
        <v>259</v>
      </c>
    </row>
    <row r="206" spans="2:6" x14ac:dyDescent="0.25">
      <c r="B206" s="271" t="s">
        <v>589</v>
      </c>
      <c r="C206" s="271" t="s">
        <v>1462</v>
      </c>
      <c r="D206" s="271" t="s">
        <v>259</v>
      </c>
    </row>
    <row r="207" spans="2:6" x14ac:dyDescent="0.25">
      <c r="B207" s="271" t="s">
        <v>590</v>
      </c>
      <c r="C207" s="271" t="s">
        <v>1463</v>
      </c>
      <c r="D207" s="271" t="s">
        <v>259</v>
      </c>
    </row>
    <row r="208" spans="2:6" x14ac:dyDescent="0.25">
      <c r="B208" s="271" t="s">
        <v>591</v>
      </c>
      <c r="C208" s="271" t="s">
        <v>1464</v>
      </c>
      <c r="D208" s="271" t="s">
        <v>259</v>
      </c>
    </row>
    <row r="209" spans="2:4" x14ac:dyDescent="0.25">
      <c r="B209" s="271" t="s">
        <v>592</v>
      </c>
      <c r="C209" s="271" t="s">
        <v>1465</v>
      </c>
      <c r="D209" s="271" t="s">
        <v>259</v>
      </c>
    </row>
    <row r="210" spans="2:4" x14ac:dyDescent="0.25">
      <c r="B210" s="271" t="s">
        <v>593</v>
      </c>
      <c r="C210" s="271" t="s">
        <v>1466</v>
      </c>
      <c r="D210" s="271" t="s">
        <v>259</v>
      </c>
    </row>
    <row r="211" spans="2:4" x14ac:dyDescent="0.25">
      <c r="B211" s="271" t="s">
        <v>594</v>
      </c>
      <c r="C211" s="271" t="s">
        <v>1467</v>
      </c>
      <c r="D211" s="271" t="s">
        <v>259</v>
      </c>
    </row>
    <row r="212" spans="2:4" x14ac:dyDescent="0.25">
      <c r="B212" s="271" t="s">
        <v>595</v>
      </c>
      <c r="C212" s="271" t="s">
        <v>1468</v>
      </c>
      <c r="D212" s="271" t="s">
        <v>259</v>
      </c>
    </row>
    <row r="213" spans="2:4" x14ac:dyDescent="0.25">
      <c r="B213" s="271" t="s">
        <v>2345</v>
      </c>
      <c r="C213" s="271" t="s">
        <v>1469</v>
      </c>
      <c r="D213" s="271" t="s">
        <v>259</v>
      </c>
    </row>
    <row r="214" spans="2:4" x14ac:dyDescent="0.25">
      <c r="B214" s="271" t="s">
        <v>2346</v>
      </c>
      <c r="C214" s="271" t="s">
        <v>1470</v>
      </c>
      <c r="D214" s="271" t="s">
        <v>259</v>
      </c>
    </row>
    <row r="215" spans="2:4" x14ac:dyDescent="0.25">
      <c r="B215" s="271" t="s">
        <v>2347</v>
      </c>
      <c r="C215" s="271" t="s">
        <v>1471</v>
      </c>
      <c r="D215" s="271" t="s">
        <v>259</v>
      </c>
    </row>
    <row r="216" spans="2:4" x14ac:dyDescent="0.25">
      <c r="B216" s="271" t="s">
        <v>2348</v>
      </c>
      <c r="C216" s="271" t="s">
        <v>1472</v>
      </c>
      <c r="D216" s="271" t="s">
        <v>259</v>
      </c>
    </row>
    <row r="217" spans="2:4" x14ac:dyDescent="0.25">
      <c r="C217" s="271" t="s">
        <v>1298</v>
      </c>
      <c r="D217" s="271" t="s">
        <v>435</v>
      </c>
    </row>
    <row r="218" spans="2:4" x14ac:dyDescent="0.25">
      <c r="B218" s="271" t="s">
        <v>435</v>
      </c>
      <c r="C218" s="271" t="s">
        <v>1298</v>
      </c>
      <c r="D218" s="271" t="s">
        <v>435</v>
      </c>
    </row>
    <row r="219" spans="2:4" x14ac:dyDescent="0.25">
      <c r="B219" s="271" t="s">
        <v>596</v>
      </c>
      <c r="C219" s="271" t="s">
        <v>1473</v>
      </c>
      <c r="D219" s="271" t="s">
        <v>259</v>
      </c>
    </row>
    <row r="220" spans="2:4" x14ac:dyDescent="0.25">
      <c r="B220" s="271" t="s">
        <v>597</v>
      </c>
      <c r="C220" s="271" t="s">
        <v>1474</v>
      </c>
      <c r="D220" s="271" t="s">
        <v>259</v>
      </c>
    </row>
    <row r="221" spans="2:4" x14ac:dyDescent="0.25">
      <c r="B221" s="271" t="s">
        <v>598</v>
      </c>
      <c r="C221" s="271" t="s">
        <v>1475</v>
      </c>
      <c r="D221" s="271" t="s">
        <v>259</v>
      </c>
    </row>
    <row r="222" spans="2:4" x14ac:dyDescent="0.25">
      <c r="B222" s="271" t="s">
        <v>599</v>
      </c>
      <c r="C222" s="271" t="s">
        <v>1476</v>
      </c>
      <c r="D222" s="271" t="s">
        <v>259</v>
      </c>
    </row>
    <row r="223" spans="2:4" x14ac:dyDescent="0.25">
      <c r="B223" s="271" t="s">
        <v>600</v>
      </c>
      <c r="C223" s="271" t="s">
        <v>1477</v>
      </c>
      <c r="D223" s="271" t="s">
        <v>259</v>
      </c>
    </row>
    <row r="224" spans="2:4" x14ac:dyDescent="0.25">
      <c r="B224" s="271" t="s">
        <v>601</v>
      </c>
      <c r="C224" s="271" t="s">
        <v>1478</v>
      </c>
      <c r="D224" s="271" t="s">
        <v>259</v>
      </c>
    </row>
    <row r="225" spans="2:4" x14ac:dyDescent="0.25">
      <c r="B225" s="271" t="s">
        <v>602</v>
      </c>
      <c r="C225" s="271" t="s">
        <v>1479</v>
      </c>
      <c r="D225" s="271" t="s">
        <v>259</v>
      </c>
    </row>
    <row r="226" spans="2:4" x14ac:dyDescent="0.25">
      <c r="B226" s="271" t="s">
        <v>603</v>
      </c>
      <c r="C226" s="271" t="s">
        <v>1480</v>
      </c>
      <c r="D226" s="271" t="s">
        <v>259</v>
      </c>
    </row>
    <row r="227" spans="2:4" x14ac:dyDescent="0.25">
      <c r="B227" s="271" t="s">
        <v>604</v>
      </c>
      <c r="C227" s="271" t="s">
        <v>1481</v>
      </c>
      <c r="D227" s="271" t="s">
        <v>259</v>
      </c>
    </row>
    <row r="228" spans="2:4" x14ac:dyDescent="0.25">
      <c r="B228" s="271" t="s">
        <v>605</v>
      </c>
      <c r="C228" s="271" t="s">
        <v>1482</v>
      </c>
      <c r="D228" s="271" t="s">
        <v>259</v>
      </c>
    </row>
    <row r="229" spans="2:4" x14ac:dyDescent="0.25">
      <c r="B229" s="271" t="s">
        <v>606</v>
      </c>
      <c r="C229" s="271" t="s">
        <v>1483</v>
      </c>
      <c r="D229" s="271" t="s">
        <v>259</v>
      </c>
    </row>
    <row r="230" spans="2:4" x14ac:dyDescent="0.25">
      <c r="B230" s="271" t="s">
        <v>607</v>
      </c>
      <c r="C230" s="271" t="s">
        <v>1484</v>
      </c>
      <c r="D230" s="271" t="s">
        <v>259</v>
      </c>
    </row>
    <row r="231" spans="2:4" x14ac:dyDescent="0.25">
      <c r="B231" s="271" t="s">
        <v>608</v>
      </c>
      <c r="C231" s="271" t="s">
        <v>1485</v>
      </c>
      <c r="D231" s="271" t="s">
        <v>259</v>
      </c>
    </row>
    <row r="232" spans="2:4" x14ac:dyDescent="0.25">
      <c r="B232" s="271" t="s">
        <v>609</v>
      </c>
      <c r="C232" s="271" t="s">
        <v>1486</v>
      </c>
      <c r="D232" s="271" t="s">
        <v>259</v>
      </c>
    </row>
    <row r="233" spans="2:4" x14ac:dyDescent="0.25">
      <c r="B233" s="271" t="s">
        <v>610</v>
      </c>
      <c r="C233" s="271" t="s">
        <v>1487</v>
      </c>
      <c r="D233" s="271" t="s">
        <v>259</v>
      </c>
    </row>
    <row r="234" spans="2:4" x14ac:dyDescent="0.25">
      <c r="B234" s="271" t="s">
        <v>611</v>
      </c>
      <c r="C234" s="271" t="s">
        <v>1488</v>
      </c>
      <c r="D234" s="271" t="s">
        <v>259</v>
      </c>
    </row>
    <row r="235" spans="2:4" x14ac:dyDescent="0.25">
      <c r="B235" s="271" t="s">
        <v>612</v>
      </c>
      <c r="C235" s="271" t="s">
        <v>1489</v>
      </c>
      <c r="D235" s="271" t="s">
        <v>259</v>
      </c>
    </row>
    <row r="236" spans="2:4" x14ac:dyDescent="0.25">
      <c r="C236" s="271" t="s">
        <v>1298</v>
      </c>
      <c r="D236" s="271" t="s">
        <v>435</v>
      </c>
    </row>
    <row r="237" spans="2:4" x14ac:dyDescent="0.25">
      <c r="B237" s="271" t="s">
        <v>613</v>
      </c>
      <c r="C237" s="271" t="s">
        <v>1490</v>
      </c>
      <c r="D237" s="271" t="s">
        <v>258</v>
      </c>
    </row>
    <row r="238" spans="2:4" x14ac:dyDescent="0.25">
      <c r="B238" s="271" t="s">
        <v>614</v>
      </c>
      <c r="C238" s="271" t="s">
        <v>1491</v>
      </c>
      <c r="D238" s="271" t="s">
        <v>258</v>
      </c>
    </row>
    <row r="239" spans="2:4" x14ac:dyDescent="0.25">
      <c r="B239" s="271" t="s">
        <v>615</v>
      </c>
      <c r="C239" s="271" t="s">
        <v>1492</v>
      </c>
      <c r="D239" s="271" t="s">
        <v>258</v>
      </c>
    </row>
    <row r="240" spans="2:4" x14ac:dyDescent="0.25">
      <c r="B240" s="271" t="s">
        <v>616</v>
      </c>
      <c r="C240" s="271" t="s">
        <v>1493</v>
      </c>
      <c r="D240" s="271" t="s">
        <v>258</v>
      </c>
    </row>
    <row r="241" spans="2:4" x14ac:dyDescent="0.25">
      <c r="B241" s="271" t="s">
        <v>617</v>
      </c>
      <c r="C241" s="271" t="s">
        <v>1494</v>
      </c>
      <c r="D241" s="271" t="s">
        <v>258</v>
      </c>
    </row>
    <row r="242" spans="2:4" x14ac:dyDescent="0.25">
      <c r="B242" s="271" t="s">
        <v>618</v>
      </c>
      <c r="C242" s="271" t="s">
        <v>1495</v>
      </c>
      <c r="D242" s="271" t="s">
        <v>258</v>
      </c>
    </row>
    <row r="243" spans="2:4" x14ac:dyDescent="0.25">
      <c r="B243" s="271" t="s">
        <v>619</v>
      </c>
      <c r="C243" s="271" t="s">
        <v>1496</v>
      </c>
      <c r="D243" s="271" t="s">
        <v>258</v>
      </c>
    </row>
    <row r="244" spans="2:4" x14ac:dyDescent="0.25">
      <c r="B244" s="271" t="s">
        <v>620</v>
      </c>
      <c r="C244" s="271" t="s">
        <v>1497</v>
      </c>
      <c r="D244" s="271" t="s">
        <v>258</v>
      </c>
    </row>
    <row r="245" spans="2:4" x14ac:dyDescent="0.25">
      <c r="B245" s="271" t="s">
        <v>621</v>
      </c>
      <c r="C245" s="271" t="s">
        <v>1498</v>
      </c>
      <c r="D245" s="271" t="s">
        <v>258</v>
      </c>
    </row>
    <row r="246" spans="2:4" x14ac:dyDescent="0.25">
      <c r="B246" s="271" t="s">
        <v>622</v>
      </c>
      <c r="C246" s="271" t="s">
        <v>1499</v>
      </c>
      <c r="D246" s="271" t="s">
        <v>258</v>
      </c>
    </row>
    <row r="247" spans="2:4" x14ac:dyDescent="0.25">
      <c r="B247" s="271" t="s">
        <v>623</v>
      </c>
      <c r="C247" s="271" t="s">
        <v>1500</v>
      </c>
      <c r="D247" s="271" t="s">
        <v>258</v>
      </c>
    </row>
    <row r="248" spans="2:4" x14ac:dyDescent="0.25">
      <c r="B248" s="271" t="s">
        <v>624</v>
      </c>
      <c r="C248" s="271" t="s">
        <v>1501</v>
      </c>
      <c r="D248" s="271" t="s">
        <v>258</v>
      </c>
    </row>
    <row r="249" spans="2:4" x14ac:dyDescent="0.25">
      <c r="B249" s="271" t="s">
        <v>625</v>
      </c>
      <c r="C249" s="271" t="s">
        <v>1502</v>
      </c>
      <c r="D249" s="271" t="s">
        <v>258</v>
      </c>
    </row>
    <row r="250" spans="2:4" x14ac:dyDescent="0.25">
      <c r="B250" s="271" t="s">
        <v>626</v>
      </c>
      <c r="C250" s="271" t="s">
        <v>1503</v>
      </c>
      <c r="D250" s="271" t="s">
        <v>258</v>
      </c>
    </row>
    <row r="251" spans="2:4" x14ac:dyDescent="0.25">
      <c r="B251" s="271" t="s">
        <v>627</v>
      </c>
      <c r="C251" s="271" t="s">
        <v>1504</v>
      </c>
      <c r="D251" s="271" t="s">
        <v>258</v>
      </c>
    </row>
    <row r="252" spans="2:4" x14ac:dyDescent="0.25">
      <c r="B252" s="271" t="s">
        <v>628</v>
      </c>
      <c r="C252" s="271" t="s">
        <v>1505</v>
      </c>
      <c r="D252" s="271" t="s">
        <v>258</v>
      </c>
    </row>
    <row r="253" spans="2:4" x14ac:dyDescent="0.25">
      <c r="B253" s="271" t="s">
        <v>629</v>
      </c>
      <c r="C253" s="271" t="s">
        <v>1506</v>
      </c>
      <c r="D253" s="271" t="s">
        <v>258</v>
      </c>
    </row>
    <row r="254" spans="2:4" x14ac:dyDescent="0.25">
      <c r="B254" s="271" t="s">
        <v>630</v>
      </c>
      <c r="C254" s="271" t="s">
        <v>1507</v>
      </c>
      <c r="D254" s="271" t="s">
        <v>258</v>
      </c>
    </row>
    <row r="255" spans="2:4" x14ac:dyDescent="0.25">
      <c r="B255" s="271" t="s">
        <v>631</v>
      </c>
      <c r="C255" s="271" t="s">
        <v>1508</v>
      </c>
      <c r="D255" s="271" t="s">
        <v>258</v>
      </c>
    </row>
    <row r="256" spans="2:4" x14ac:dyDescent="0.25">
      <c r="B256" s="271" t="s">
        <v>632</v>
      </c>
      <c r="C256" s="271" t="s">
        <v>1509</v>
      </c>
      <c r="D256" s="271" t="s">
        <v>258</v>
      </c>
    </row>
    <row r="257" spans="2:5" x14ac:dyDescent="0.25">
      <c r="B257" s="271" t="s">
        <v>633</v>
      </c>
      <c r="C257" s="271" t="s">
        <v>1510</v>
      </c>
      <c r="D257" s="271" t="s">
        <v>258</v>
      </c>
    </row>
    <row r="258" spans="2:5" x14ac:dyDescent="0.25">
      <c r="B258" s="271" t="s">
        <v>634</v>
      </c>
      <c r="C258" s="271" t="s">
        <v>1511</v>
      </c>
      <c r="D258" s="271" t="s">
        <v>258</v>
      </c>
    </row>
    <row r="259" spans="2:5" x14ac:dyDescent="0.25">
      <c r="B259" s="271" t="s">
        <v>635</v>
      </c>
      <c r="C259" s="271" t="s">
        <v>1512</v>
      </c>
      <c r="D259" s="271" t="s">
        <v>258</v>
      </c>
    </row>
    <row r="260" spans="2:5" x14ac:dyDescent="0.25">
      <c r="B260" s="271" t="s">
        <v>636</v>
      </c>
      <c r="C260" s="271" t="s">
        <v>1513</v>
      </c>
      <c r="D260" s="271" t="s">
        <v>258</v>
      </c>
    </row>
    <row r="261" spans="2:5" x14ac:dyDescent="0.25">
      <c r="B261" s="271" t="s">
        <v>637</v>
      </c>
      <c r="C261" s="271" t="s">
        <v>1514</v>
      </c>
      <c r="D261" s="271" t="s">
        <v>258</v>
      </c>
    </row>
    <row r="262" spans="2:5" x14ac:dyDescent="0.25">
      <c r="B262" s="271" t="s">
        <v>638</v>
      </c>
      <c r="C262" s="271" t="s">
        <v>1515</v>
      </c>
      <c r="D262" s="271" t="s">
        <v>258</v>
      </c>
    </row>
    <row r="263" spans="2:5" x14ac:dyDescent="0.25">
      <c r="B263" s="271" t="s">
        <v>639</v>
      </c>
      <c r="C263" s="271" t="s">
        <v>1516</v>
      </c>
      <c r="D263" s="271" t="s">
        <v>258</v>
      </c>
    </row>
    <row r="264" spans="2:5" x14ac:dyDescent="0.25">
      <c r="B264" s="271" t="s">
        <v>640</v>
      </c>
      <c r="C264" s="271" t="s">
        <v>1517</v>
      </c>
      <c r="D264" s="271" t="s">
        <v>258</v>
      </c>
    </row>
    <row r="265" spans="2:5" x14ac:dyDescent="0.25">
      <c r="B265" s="271" t="s">
        <v>641</v>
      </c>
      <c r="C265" s="271" t="s">
        <v>1518</v>
      </c>
      <c r="D265" s="271" t="s">
        <v>258</v>
      </c>
      <c r="E265" s="276"/>
    </row>
    <row r="266" spans="2:5" x14ac:dyDescent="0.25">
      <c r="B266" s="271" t="s">
        <v>642</v>
      </c>
      <c r="C266" s="271" t="s">
        <v>1519</v>
      </c>
      <c r="D266" s="271" t="s">
        <v>258</v>
      </c>
      <c r="E266" s="276"/>
    </row>
    <row r="267" spans="2:5" x14ac:dyDescent="0.25">
      <c r="B267" s="271" t="s">
        <v>643</v>
      </c>
      <c r="C267" s="271" t="s">
        <v>1520</v>
      </c>
      <c r="D267" s="271" t="s">
        <v>258</v>
      </c>
      <c r="E267" s="276"/>
    </row>
    <row r="268" spans="2:5" x14ac:dyDescent="0.25">
      <c r="B268" s="271" t="s">
        <v>644</v>
      </c>
      <c r="C268" s="271" t="s">
        <v>1521</v>
      </c>
      <c r="D268" s="271" t="s">
        <v>258</v>
      </c>
    </row>
    <row r="269" spans="2:5" x14ac:dyDescent="0.25">
      <c r="B269" s="271" t="s">
        <v>645</v>
      </c>
      <c r="C269" s="271" t="s">
        <v>1522</v>
      </c>
      <c r="D269" s="271" t="s">
        <v>258</v>
      </c>
    </row>
    <row r="270" spans="2:5" x14ac:dyDescent="0.25">
      <c r="B270" s="271" t="s">
        <v>646</v>
      </c>
      <c r="C270" s="271" t="s">
        <v>1523</v>
      </c>
      <c r="D270" s="271" t="s">
        <v>258</v>
      </c>
    </row>
    <row r="271" spans="2:5" x14ac:dyDescent="0.25">
      <c r="B271" s="271" t="s">
        <v>647</v>
      </c>
      <c r="C271" s="271" t="s">
        <v>1524</v>
      </c>
      <c r="D271" s="271" t="s">
        <v>258</v>
      </c>
    </row>
    <row r="272" spans="2:5" x14ac:dyDescent="0.25">
      <c r="B272" s="271" t="s">
        <v>648</v>
      </c>
      <c r="C272" s="271" t="s">
        <v>1525</v>
      </c>
      <c r="D272" s="271" t="s">
        <v>258</v>
      </c>
    </row>
    <row r="273" spans="2:4" x14ac:dyDescent="0.25">
      <c r="B273" s="271" t="s">
        <v>649</v>
      </c>
      <c r="C273" s="271" t="s">
        <v>1526</v>
      </c>
      <c r="D273" s="271" t="s">
        <v>258</v>
      </c>
    </row>
    <row r="274" spans="2:4" x14ac:dyDescent="0.25">
      <c r="B274" s="271" t="s">
        <v>650</v>
      </c>
      <c r="C274" s="271" t="s">
        <v>1527</v>
      </c>
      <c r="D274" s="271" t="s">
        <v>258</v>
      </c>
    </row>
    <row r="275" spans="2:4" x14ac:dyDescent="0.25">
      <c r="B275" s="271" t="s">
        <v>651</v>
      </c>
      <c r="C275" s="271" t="s">
        <v>1528</v>
      </c>
      <c r="D275" s="271" t="s">
        <v>258</v>
      </c>
    </row>
    <row r="276" spans="2:4" x14ac:dyDescent="0.25">
      <c r="B276" s="271" t="s">
        <v>652</v>
      </c>
      <c r="C276" s="271" t="s">
        <v>1529</v>
      </c>
      <c r="D276" s="271" t="s">
        <v>258</v>
      </c>
    </row>
    <row r="277" spans="2:4" x14ac:dyDescent="0.25">
      <c r="B277" s="271" t="s">
        <v>653</v>
      </c>
      <c r="C277" s="271" t="s">
        <v>1530</v>
      </c>
      <c r="D277" s="271" t="s">
        <v>258</v>
      </c>
    </row>
    <row r="278" spans="2:4" x14ac:dyDescent="0.25">
      <c r="B278" s="271" t="s">
        <v>654</v>
      </c>
      <c r="C278" s="271" t="s">
        <v>1531</v>
      </c>
      <c r="D278" s="271" t="s">
        <v>258</v>
      </c>
    </row>
    <row r="279" spans="2:4" x14ac:dyDescent="0.25">
      <c r="B279" s="271" t="s">
        <v>655</v>
      </c>
      <c r="C279" s="271" t="s">
        <v>1532</v>
      </c>
      <c r="D279" s="271" t="s">
        <v>258</v>
      </c>
    </row>
    <row r="280" spans="2:4" x14ac:dyDescent="0.25">
      <c r="B280" s="271" t="s">
        <v>656</v>
      </c>
      <c r="C280" s="271" t="s">
        <v>1533</v>
      </c>
      <c r="D280" s="271" t="s">
        <v>258</v>
      </c>
    </row>
    <row r="281" spans="2:4" x14ac:dyDescent="0.25">
      <c r="B281" s="271" t="s">
        <v>657</v>
      </c>
      <c r="C281" s="271" t="s">
        <v>1534</v>
      </c>
      <c r="D281" s="271" t="s">
        <v>258</v>
      </c>
    </row>
    <row r="282" spans="2:4" x14ac:dyDescent="0.25">
      <c r="B282" s="271" t="s">
        <v>658</v>
      </c>
      <c r="C282" s="271" t="s">
        <v>1535</v>
      </c>
      <c r="D282" s="271" t="s">
        <v>258</v>
      </c>
    </row>
    <row r="283" spans="2:4" x14ac:dyDescent="0.25">
      <c r="B283" s="271" t="s">
        <v>659</v>
      </c>
      <c r="C283" s="271" t="s">
        <v>1536</v>
      </c>
      <c r="D283" s="271" t="s">
        <v>258</v>
      </c>
    </row>
    <row r="284" spans="2:4" x14ac:dyDescent="0.25">
      <c r="B284" s="271" t="s">
        <v>660</v>
      </c>
      <c r="C284" s="271" t="s">
        <v>1537</v>
      </c>
      <c r="D284" s="271" t="s">
        <v>258</v>
      </c>
    </row>
    <row r="285" spans="2:4" x14ac:dyDescent="0.25">
      <c r="B285" s="271" t="s">
        <v>661</v>
      </c>
      <c r="C285" s="271" t="s">
        <v>1538</v>
      </c>
      <c r="D285" s="271" t="s">
        <v>258</v>
      </c>
    </row>
    <row r="286" spans="2:4" x14ac:dyDescent="0.25">
      <c r="B286" s="271" t="s">
        <v>662</v>
      </c>
      <c r="C286" s="271" t="s">
        <v>1539</v>
      </c>
      <c r="D286" s="271" t="s">
        <v>258</v>
      </c>
    </row>
    <row r="287" spans="2:4" x14ac:dyDescent="0.25">
      <c r="B287" s="271" t="s">
        <v>663</v>
      </c>
      <c r="C287" s="271" t="s">
        <v>1540</v>
      </c>
      <c r="D287" s="271" t="s">
        <v>258</v>
      </c>
    </row>
    <row r="288" spans="2:4" x14ac:dyDescent="0.25">
      <c r="B288" s="271" t="s">
        <v>664</v>
      </c>
      <c r="C288" s="271" t="s">
        <v>1541</v>
      </c>
      <c r="D288" s="271" t="s">
        <v>258</v>
      </c>
    </row>
    <row r="289" spans="2:4" x14ac:dyDescent="0.25">
      <c r="B289" s="271" t="s">
        <v>665</v>
      </c>
      <c r="C289" s="271" t="s">
        <v>1542</v>
      </c>
      <c r="D289" s="271" t="s">
        <v>258</v>
      </c>
    </row>
    <row r="290" spans="2:4" x14ac:dyDescent="0.25">
      <c r="B290" s="271" t="s">
        <v>666</v>
      </c>
      <c r="C290" s="271" t="s">
        <v>1543</v>
      </c>
      <c r="D290" s="271" t="s">
        <v>258</v>
      </c>
    </row>
    <row r="291" spans="2:4" x14ac:dyDescent="0.25">
      <c r="B291" s="271" t="s">
        <v>667</v>
      </c>
      <c r="C291" s="271" t="s">
        <v>1408</v>
      </c>
      <c r="D291" s="271" t="s">
        <v>258</v>
      </c>
    </row>
    <row r="292" spans="2:4" x14ac:dyDescent="0.25">
      <c r="B292" s="271" t="s">
        <v>668</v>
      </c>
      <c r="C292" s="271" t="s">
        <v>1544</v>
      </c>
      <c r="D292" s="271" t="s">
        <v>258</v>
      </c>
    </row>
    <row r="293" spans="2:4" x14ac:dyDescent="0.25">
      <c r="B293" s="271" t="s">
        <v>669</v>
      </c>
      <c r="C293" s="271" t="s">
        <v>1545</v>
      </c>
      <c r="D293" s="271" t="s">
        <v>258</v>
      </c>
    </row>
    <row r="294" spans="2:4" x14ac:dyDescent="0.25">
      <c r="B294" s="271" t="s">
        <v>670</v>
      </c>
      <c r="C294" s="271" t="s">
        <v>1409</v>
      </c>
      <c r="D294" s="271" t="s">
        <v>258</v>
      </c>
    </row>
    <row r="295" spans="2:4" x14ac:dyDescent="0.25">
      <c r="C295" s="271" t="s">
        <v>1298</v>
      </c>
      <c r="D295" s="271" t="s">
        <v>435</v>
      </c>
    </row>
    <row r="296" spans="2:4" x14ac:dyDescent="0.25">
      <c r="B296" s="271" t="s">
        <v>435</v>
      </c>
      <c r="C296" s="271" t="s">
        <v>1298</v>
      </c>
      <c r="D296" s="271" t="s">
        <v>435</v>
      </c>
    </row>
    <row r="297" spans="2:4" x14ac:dyDescent="0.25">
      <c r="B297" s="271" t="s">
        <v>671</v>
      </c>
      <c r="C297" s="271" t="s">
        <v>1546</v>
      </c>
      <c r="D297" s="271" t="s">
        <v>258</v>
      </c>
    </row>
    <row r="298" spans="2:4" x14ac:dyDescent="0.25">
      <c r="B298" s="271" t="s">
        <v>672</v>
      </c>
      <c r="C298" s="271" t="s">
        <v>1547</v>
      </c>
      <c r="D298" s="271" t="s">
        <v>258</v>
      </c>
    </row>
    <row r="299" spans="2:4" x14ac:dyDescent="0.25">
      <c r="B299" s="271" t="s">
        <v>673</v>
      </c>
      <c r="C299" s="271" t="s">
        <v>1548</v>
      </c>
      <c r="D299" s="271" t="s">
        <v>258</v>
      </c>
    </row>
    <row r="300" spans="2:4" x14ac:dyDescent="0.25">
      <c r="B300" s="271" t="s">
        <v>674</v>
      </c>
      <c r="C300" s="271" t="s">
        <v>1549</v>
      </c>
      <c r="D300" s="271" t="s">
        <v>258</v>
      </c>
    </row>
    <row r="301" spans="2:4" x14ac:dyDescent="0.25">
      <c r="B301" s="271" t="s">
        <v>675</v>
      </c>
      <c r="C301" s="271" t="s">
        <v>1550</v>
      </c>
      <c r="D301" s="271" t="s">
        <v>258</v>
      </c>
    </row>
    <row r="302" spans="2:4" x14ac:dyDescent="0.25">
      <c r="B302" s="271" t="s">
        <v>676</v>
      </c>
      <c r="C302" s="271" t="s">
        <v>1551</v>
      </c>
      <c r="D302" s="271" t="s">
        <v>258</v>
      </c>
    </row>
    <row r="303" spans="2:4" x14ac:dyDescent="0.25">
      <c r="B303" s="271" t="s">
        <v>677</v>
      </c>
      <c r="C303" s="271" t="s">
        <v>1552</v>
      </c>
      <c r="D303" s="271" t="s">
        <v>258</v>
      </c>
    </row>
    <row r="304" spans="2:4" x14ac:dyDescent="0.25">
      <c r="B304" s="271" t="s">
        <v>678</v>
      </c>
      <c r="C304" s="271" t="s">
        <v>1553</v>
      </c>
      <c r="D304" s="271" t="s">
        <v>258</v>
      </c>
    </row>
    <row r="305" spans="2:4" x14ac:dyDescent="0.25">
      <c r="B305" s="271" t="s">
        <v>679</v>
      </c>
      <c r="C305" s="271" t="s">
        <v>1554</v>
      </c>
      <c r="D305" s="271" t="s">
        <v>258</v>
      </c>
    </row>
    <row r="306" spans="2:4" x14ac:dyDescent="0.25">
      <c r="B306" s="271" t="s">
        <v>680</v>
      </c>
      <c r="C306" s="271" t="s">
        <v>1555</v>
      </c>
      <c r="D306" s="271" t="s">
        <v>258</v>
      </c>
    </row>
    <row r="307" spans="2:4" x14ac:dyDescent="0.25">
      <c r="B307" s="271" t="s">
        <v>681</v>
      </c>
      <c r="C307" s="271" t="s">
        <v>1556</v>
      </c>
      <c r="D307" s="271" t="s">
        <v>258</v>
      </c>
    </row>
    <row r="308" spans="2:4" x14ac:dyDescent="0.25">
      <c r="B308" s="271" t="s">
        <v>682</v>
      </c>
      <c r="C308" s="271" t="s">
        <v>1557</v>
      </c>
      <c r="D308" s="271" t="s">
        <v>258</v>
      </c>
    </row>
    <row r="309" spans="2:4" x14ac:dyDescent="0.25">
      <c r="B309" s="271" t="s">
        <v>683</v>
      </c>
      <c r="C309" s="271" t="s">
        <v>1558</v>
      </c>
      <c r="D309" s="271" t="s">
        <v>258</v>
      </c>
    </row>
    <row r="310" spans="2:4" x14ac:dyDescent="0.25">
      <c r="B310" s="271" t="s">
        <v>684</v>
      </c>
      <c r="C310" s="271" t="s">
        <v>1559</v>
      </c>
      <c r="D310" s="271" t="s">
        <v>258</v>
      </c>
    </row>
    <row r="311" spans="2:4" x14ac:dyDescent="0.25">
      <c r="B311" s="271" t="s">
        <v>685</v>
      </c>
      <c r="C311" s="271" t="s">
        <v>1560</v>
      </c>
      <c r="D311" s="271" t="s">
        <v>258</v>
      </c>
    </row>
    <row r="312" spans="2:4" x14ac:dyDescent="0.25">
      <c r="B312" s="271" t="s">
        <v>686</v>
      </c>
      <c r="C312" s="271" t="s">
        <v>1561</v>
      </c>
      <c r="D312" s="271" t="s">
        <v>258</v>
      </c>
    </row>
    <row r="313" spans="2:4" x14ac:dyDescent="0.25">
      <c r="B313" s="271" t="s">
        <v>687</v>
      </c>
      <c r="C313" s="271" t="s">
        <v>1426</v>
      </c>
      <c r="D313" s="271" t="s">
        <v>258</v>
      </c>
    </row>
    <row r="314" spans="2:4" x14ac:dyDescent="0.25">
      <c r="C314" s="271" t="s">
        <v>1298</v>
      </c>
      <c r="D314" s="271" t="s">
        <v>435</v>
      </c>
    </row>
    <row r="315" spans="2:4" x14ac:dyDescent="0.25">
      <c r="B315" s="271" t="s">
        <v>688</v>
      </c>
      <c r="C315" s="271" t="s">
        <v>1562</v>
      </c>
      <c r="D315" s="271" t="s">
        <v>258</v>
      </c>
    </row>
    <row r="316" spans="2:4" x14ac:dyDescent="0.25">
      <c r="B316" s="271" t="s">
        <v>689</v>
      </c>
      <c r="C316" s="271" t="s">
        <v>1563</v>
      </c>
      <c r="D316" s="271" t="s">
        <v>258</v>
      </c>
    </row>
    <row r="317" spans="2:4" x14ac:dyDescent="0.25">
      <c r="B317" s="271" t="s">
        <v>690</v>
      </c>
      <c r="C317" s="271" t="s">
        <v>1564</v>
      </c>
      <c r="D317" s="271" t="s">
        <v>258</v>
      </c>
    </row>
    <row r="318" spans="2:4" x14ac:dyDescent="0.25">
      <c r="B318" s="271" t="s">
        <v>691</v>
      </c>
      <c r="C318" s="271" t="s">
        <v>1565</v>
      </c>
      <c r="D318" s="271" t="s">
        <v>258</v>
      </c>
    </row>
    <row r="319" spans="2:4" x14ac:dyDescent="0.25">
      <c r="B319" s="271" t="s">
        <v>692</v>
      </c>
      <c r="C319" s="271" t="s">
        <v>1566</v>
      </c>
      <c r="D319" s="271" t="s">
        <v>258</v>
      </c>
    </row>
    <row r="320" spans="2:4" x14ac:dyDescent="0.25">
      <c r="B320" s="271" t="s">
        <v>693</v>
      </c>
      <c r="C320" s="271" t="s">
        <v>1567</v>
      </c>
      <c r="D320" s="271" t="s">
        <v>258</v>
      </c>
    </row>
    <row r="321" spans="2:4" x14ac:dyDescent="0.25">
      <c r="B321" s="271" t="s">
        <v>694</v>
      </c>
      <c r="C321" s="271" t="s">
        <v>1568</v>
      </c>
      <c r="D321" s="271" t="s">
        <v>258</v>
      </c>
    </row>
    <row r="322" spans="2:4" x14ac:dyDescent="0.25">
      <c r="B322" s="271" t="s">
        <v>695</v>
      </c>
      <c r="C322" s="271" t="s">
        <v>1569</v>
      </c>
      <c r="D322" s="271" t="s">
        <v>258</v>
      </c>
    </row>
    <row r="323" spans="2:4" x14ac:dyDescent="0.25">
      <c r="B323" s="271" t="s">
        <v>696</v>
      </c>
      <c r="C323" s="271" t="s">
        <v>1570</v>
      </c>
      <c r="D323" s="271" t="s">
        <v>258</v>
      </c>
    </row>
    <row r="324" spans="2:4" x14ac:dyDescent="0.25">
      <c r="B324" s="271" t="s">
        <v>697</v>
      </c>
      <c r="C324" s="271" t="s">
        <v>1571</v>
      </c>
      <c r="D324" s="271" t="s">
        <v>258</v>
      </c>
    </row>
    <row r="325" spans="2:4" x14ac:dyDescent="0.25">
      <c r="B325" s="271" t="s">
        <v>698</v>
      </c>
      <c r="C325" s="271" t="s">
        <v>1572</v>
      </c>
      <c r="D325" s="271" t="s">
        <v>258</v>
      </c>
    </row>
    <row r="326" spans="2:4" x14ac:dyDescent="0.25">
      <c r="B326" s="271" t="s">
        <v>699</v>
      </c>
      <c r="C326" s="271" t="s">
        <v>1573</v>
      </c>
      <c r="D326" s="271" t="s">
        <v>258</v>
      </c>
    </row>
    <row r="327" spans="2:4" x14ac:dyDescent="0.25">
      <c r="B327" s="271" t="s">
        <v>700</v>
      </c>
      <c r="C327" s="271" t="s">
        <v>1574</v>
      </c>
      <c r="D327" s="271" t="s">
        <v>258</v>
      </c>
    </row>
    <row r="328" spans="2:4" x14ac:dyDescent="0.25">
      <c r="B328" s="271" t="s">
        <v>701</v>
      </c>
      <c r="C328" s="271" t="s">
        <v>1575</v>
      </c>
      <c r="D328" s="271" t="s">
        <v>258</v>
      </c>
    </row>
    <row r="329" spans="2:4" x14ac:dyDescent="0.25">
      <c r="B329" s="271" t="s">
        <v>702</v>
      </c>
      <c r="C329" s="271" t="s">
        <v>1576</v>
      </c>
      <c r="D329" s="271" t="s">
        <v>258</v>
      </c>
    </row>
    <row r="330" spans="2:4" x14ac:dyDescent="0.25">
      <c r="B330" s="271" t="s">
        <v>703</v>
      </c>
      <c r="C330" s="271" t="s">
        <v>1577</v>
      </c>
      <c r="D330" s="271" t="s">
        <v>258</v>
      </c>
    </row>
    <row r="331" spans="2:4" x14ac:dyDescent="0.25">
      <c r="B331" s="271" t="s">
        <v>704</v>
      </c>
      <c r="C331" s="271" t="s">
        <v>1578</v>
      </c>
      <c r="D331" s="271" t="s">
        <v>258</v>
      </c>
    </row>
    <row r="332" spans="2:4" x14ac:dyDescent="0.25">
      <c r="B332" s="271" t="s">
        <v>705</v>
      </c>
      <c r="C332" s="271" t="s">
        <v>1579</v>
      </c>
      <c r="D332" s="271" t="s">
        <v>258</v>
      </c>
    </row>
    <row r="333" spans="2:4" x14ac:dyDescent="0.25">
      <c r="B333" s="271" t="s">
        <v>706</v>
      </c>
      <c r="C333" s="271" t="s">
        <v>1580</v>
      </c>
      <c r="D333" s="271" t="s">
        <v>258</v>
      </c>
    </row>
    <row r="334" spans="2:4" x14ac:dyDescent="0.25">
      <c r="B334" s="271" t="s">
        <v>707</v>
      </c>
      <c r="C334" s="271" t="s">
        <v>1581</v>
      </c>
      <c r="D334" s="271" t="s">
        <v>258</v>
      </c>
    </row>
    <row r="335" spans="2:4" x14ac:dyDescent="0.25">
      <c r="B335" s="271" t="s">
        <v>708</v>
      </c>
      <c r="C335" s="271" t="s">
        <v>1582</v>
      </c>
      <c r="D335" s="271" t="s">
        <v>258</v>
      </c>
    </row>
    <row r="336" spans="2:4" x14ac:dyDescent="0.25">
      <c r="B336" s="271" t="s">
        <v>709</v>
      </c>
      <c r="C336" s="271" t="s">
        <v>1583</v>
      </c>
      <c r="D336" s="271" t="s">
        <v>258</v>
      </c>
    </row>
    <row r="337" spans="2:4" x14ac:dyDescent="0.25">
      <c r="B337" s="271" t="s">
        <v>710</v>
      </c>
      <c r="C337" s="271" t="s">
        <v>1584</v>
      </c>
      <c r="D337" s="271" t="s">
        <v>258</v>
      </c>
    </row>
    <row r="338" spans="2:4" x14ac:dyDescent="0.25">
      <c r="B338" s="271" t="s">
        <v>711</v>
      </c>
      <c r="C338" s="271" t="s">
        <v>1585</v>
      </c>
      <c r="D338" s="271" t="s">
        <v>258</v>
      </c>
    </row>
    <row r="339" spans="2:4" x14ac:dyDescent="0.25">
      <c r="B339" s="271" t="s">
        <v>712</v>
      </c>
      <c r="C339" s="271" t="s">
        <v>1586</v>
      </c>
      <c r="D339" s="271" t="s">
        <v>258</v>
      </c>
    </row>
    <row r="340" spans="2:4" x14ac:dyDescent="0.25">
      <c r="B340" s="271" t="s">
        <v>713</v>
      </c>
      <c r="C340" s="271" t="s">
        <v>1587</v>
      </c>
      <c r="D340" s="271" t="s">
        <v>258</v>
      </c>
    </row>
    <row r="341" spans="2:4" x14ac:dyDescent="0.25">
      <c r="B341" s="271" t="s">
        <v>714</v>
      </c>
      <c r="C341" s="271" t="s">
        <v>1588</v>
      </c>
      <c r="D341" s="271" t="s">
        <v>258</v>
      </c>
    </row>
    <row r="342" spans="2:4" x14ac:dyDescent="0.25">
      <c r="B342" s="271" t="s">
        <v>715</v>
      </c>
      <c r="C342" s="271" t="s">
        <v>1589</v>
      </c>
      <c r="D342" s="271" t="s">
        <v>258</v>
      </c>
    </row>
    <row r="343" spans="2:4" x14ac:dyDescent="0.25">
      <c r="B343" s="271" t="s">
        <v>716</v>
      </c>
      <c r="C343" s="271" t="s">
        <v>1590</v>
      </c>
      <c r="D343" s="271" t="s">
        <v>258</v>
      </c>
    </row>
    <row r="344" spans="2:4" x14ac:dyDescent="0.25">
      <c r="B344" s="271" t="s">
        <v>717</v>
      </c>
      <c r="C344" s="271" t="s">
        <v>1591</v>
      </c>
      <c r="D344" s="271" t="s">
        <v>258</v>
      </c>
    </row>
    <row r="345" spans="2:4" x14ac:dyDescent="0.25">
      <c r="B345" s="271" t="s">
        <v>718</v>
      </c>
      <c r="C345" s="271" t="s">
        <v>1592</v>
      </c>
      <c r="D345" s="271" t="s">
        <v>258</v>
      </c>
    </row>
    <row r="346" spans="2:4" x14ac:dyDescent="0.25">
      <c r="B346" s="271" t="s">
        <v>719</v>
      </c>
      <c r="C346" s="271" t="s">
        <v>1593</v>
      </c>
      <c r="D346" s="271" t="s">
        <v>258</v>
      </c>
    </row>
    <row r="347" spans="2:4" x14ac:dyDescent="0.25">
      <c r="B347" s="271" t="s">
        <v>720</v>
      </c>
      <c r="C347" s="271" t="s">
        <v>1594</v>
      </c>
      <c r="D347" s="271" t="s">
        <v>258</v>
      </c>
    </row>
    <row r="348" spans="2:4" x14ac:dyDescent="0.25">
      <c r="B348" s="271" t="s">
        <v>721</v>
      </c>
      <c r="C348" s="271" t="s">
        <v>1595</v>
      </c>
      <c r="D348" s="271" t="s">
        <v>258</v>
      </c>
    </row>
    <row r="349" spans="2:4" x14ac:dyDescent="0.25">
      <c r="B349" s="271" t="s">
        <v>722</v>
      </c>
      <c r="C349" s="271" t="s">
        <v>1596</v>
      </c>
      <c r="D349" s="271" t="s">
        <v>258</v>
      </c>
    </row>
    <row r="350" spans="2:4" x14ac:dyDescent="0.25">
      <c r="B350" s="271" t="s">
        <v>723</v>
      </c>
      <c r="C350" s="271" t="s">
        <v>1597</v>
      </c>
      <c r="D350" s="271" t="s">
        <v>258</v>
      </c>
    </row>
    <row r="351" spans="2:4" x14ac:dyDescent="0.25">
      <c r="B351" s="271" t="s">
        <v>724</v>
      </c>
      <c r="C351" s="271" t="s">
        <v>3053</v>
      </c>
      <c r="D351" s="271" t="s">
        <v>258</v>
      </c>
    </row>
    <row r="352" spans="2:4" x14ac:dyDescent="0.25">
      <c r="B352" s="271" t="s">
        <v>725</v>
      </c>
      <c r="C352" s="271" t="s">
        <v>3054</v>
      </c>
      <c r="D352" s="271" t="s">
        <v>258</v>
      </c>
    </row>
    <row r="353" spans="2:4" x14ac:dyDescent="0.25">
      <c r="B353" s="271" t="s">
        <v>726</v>
      </c>
      <c r="C353" s="271" t="s">
        <v>3055</v>
      </c>
      <c r="D353" s="271" t="s">
        <v>258</v>
      </c>
    </row>
    <row r="354" spans="2:4" x14ac:dyDescent="0.25">
      <c r="B354" s="271" t="s">
        <v>727</v>
      </c>
      <c r="C354" s="271" t="s">
        <v>3056</v>
      </c>
      <c r="D354" s="271" t="s">
        <v>258</v>
      </c>
    </row>
    <row r="355" spans="2:4" x14ac:dyDescent="0.25">
      <c r="B355" s="271" t="s">
        <v>728</v>
      </c>
      <c r="C355" s="271" t="s">
        <v>3057</v>
      </c>
      <c r="D355" s="271" t="s">
        <v>258</v>
      </c>
    </row>
    <row r="356" spans="2:4" x14ac:dyDescent="0.25">
      <c r="B356" s="271" t="s">
        <v>729</v>
      </c>
      <c r="C356" s="271" t="s">
        <v>3058</v>
      </c>
      <c r="D356" s="271" t="s">
        <v>258</v>
      </c>
    </row>
    <row r="357" spans="2:4" x14ac:dyDescent="0.25">
      <c r="B357" s="271" t="s">
        <v>730</v>
      </c>
      <c r="C357" s="271" t="s">
        <v>3059</v>
      </c>
      <c r="D357" s="271" t="s">
        <v>258</v>
      </c>
    </row>
    <row r="358" spans="2:4" x14ac:dyDescent="0.25">
      <c r="B358" s="271" t="s">
        <v>731</v>
      </c>
      <c r="C358" s="271" t="s">
        <v>3060</v>
      </c>
      <c r="D358" s="271" t="s">
        <v>258</v>
      </c>
    </row>
    <row r="359" spans="2:4" x14ac:dyDescent="0.25">
      <c r="B359" s="271" t="s">
        <v>732</v>
      </c>
      <c r="C359" s="271" t="s">
        <v>3061</v>
      </c>
      <c r="D359" s="271" t="s">
        <v>258</v>
      </c>
    </row>
    <row r="360" spans="2:4" x14ac:dyDescent="0.25">
      <c r="B360" s="271" t="s">
        <v>435</v>
      </c>
      <c r="C360" s="271" t="s">
        <v>1298</v>
      </c>
      <c r="D360" s="271" t="s">
        <v>435</v>
      </c>
    </row>
    <row r="361" spans="2:4" x14ac:dyDescent="0.25">
      <c r="B361" s="271" t="s">
        <v>733</v>
      </c>
      <c r="C361" s="271" t="s">
        <v>1598</v>
      </c>
      <c r="D361" s="271" t="s">
        <v>258</v>
      </c>
    </row>
    <row r="362" spans="2:4" x14ac:dyDescent="0.25">
      <c r="B362" s="271" t="s">
        <v>734</v>
      </c>
      <c r="C362" s="271" t="s">
        <v>1599</v>
      </c>
      <c r="D362" s="271" t="s">
        <v>258</v>
      </c>
    </row>
    <row r="363" spans="2:4" x14ac:dyDescent="0.25">
      <c r="B363" s="271" t="s">
        <v>3091</v>
      </c>
      <c r="C363" s="271" t="s">
        <v>3092</v>
      </c>
      <c r="D363" s="271" t="s">
        <v>258</v>
      </c>
    </row>
    <row r="364" spans="2:4" x14ac:dyDescent="0.25">
      <c r="D364" s="271" t="s">
        <v>435</v>
      </c>
    </row>
    <row r="365" spans="2:4" x14ac:dyDescent="0.25">
      <c r="B365" s="271" t="s">
        <v>735</v>
      </c>
      <c r="C365" s="271" t="s">
        <v>1600</v>
      </c>
      <c r="D365" s="271" t="s">
        <v>259</v>
      </c>
    </row>
    <row r="366" spans="2:4" x14ac:dyDescent="0.25">
      <c r="B366" s="271" t="s">
        <v>736</v>
      </c>
      <c r="C366" s="271" t="s">
        <v>1601</v>
      </c>
      <c r="D366" s="271" t="s">
        <v>259</v>
      </c>
    </row>
    <row r="367" spans="2:4" x14ac:dyDescent="0.25">
      <c r="B367" s="271" t="s">
        <v>737</v>
      </c>
      <c r="C367" s="271" t="s">
        <v>1602</v>
      </c>
      <c r="D367" s="271" t="s">
        <v>259</v>
      </c>
    </row>
    <row r="368" spans="2:4" x14ac:dyDescent="0.25">
      <c r="B368" s="271" t="s">
        <v>738</v>
      </c>
      <c r="C368" s="271" t="s">
        <v>1603</v>
      </c>
      <c r="D368" s="271" t="s">
        <v>259</v>
      </c>
    </row>
    <row r="369" spans="2:4" x14ac:dyDescent="0.25">
      <c r="B369" s="271" t="s">
        <v>739</v>
      </c>
      <c r="C369" s="271" t="s">
        <v>1604</v>
      </c>
      <c r="D369" s="271" t="s">
        <v>259</v>
      </c>
    </row>
    <row r="370" spans="2:4" x14ac:dyDescent="0.25">
      <c r="B370" s="271" t="s">
        <v>740</v>
      </c>
      <c r="C370" s="271" t="s">
        <v>1605</v>
      </c>
      <c r="D370" s="271" t="s">
        <v>259</v>
      </c>
    </row>
    <row r="371" spans="2:4" x14ac:dyDescent="0.25">
      <c r="B371" s="271" t="s">
        <v>741</v>
      </c>
      <c r="C371" s="271" t="s">
        <v>1606</v>
      </c>
      <c r="D371" s="271" t="s">
        <v>259</v>
      </c>
    </row>
    <row r="372" spans="2:4" x14ac:dyDescent="0.25">
      <c r="B372" s="271" t="s">
        <v>742</v>
      </c>
      <c r="C372" s="271" t="s">
        <v>1612</v>
      </c>
      <c r="D372" s="271" t="s">
        <v>259</v>
      </c>
    </row>
    <row r="373" spans="2:4" x14ac:dyDescent="0.25">
      <c r="B373" s="271" t="s">
        <v>743</v>
      </c>
      <c r="C373" s="271" t="s">
        <v>1613</v>
      </c>
      <c r="D373" s="271" t="s">
        <v>259</v>
      </c>
    </row>
    <row r="374" spans="2:4" x14ac:dyDescent="0.25">
      <c r="B374" s="271" t="s">
        <v>744</v>
      </c>
      <c r="C374" s="271" t="s">
        <v>1607</v>
      </c>
      <c r="D374" s="271" t="s">
        <v>259</v>
      </c>
    </row>
    <row r="375" spans="2:4" x14ac:dyDescent="0.25">
      <c r="B375" s="271" t="s">
        <v>745</v>
      </c>
      <c r="C375" s="271" t="s">
        <v>1608</v>
      </c>
      <c r="D375" s="271" t="s">
        <v>259</v>
      </c>
    </row>
    <row r="376" spans="2:4" x14ac:dyDescent="0.25">
      <c r="B376" s="271" t="s">
        <v>746</v>
      </c>
      <c r="C376" s="271" t="s">
        <v>1609</v>
      </c>
      <c r="D376" s="271" t="s">
        <v>259</v>
      </c>
    </row>
    <row r="377" spans="2:4" x14ac:dyDescent="0.25">
      <c r="B377" s="271" t="s">
        <v>747</v>
      </c>
      <c r="C377" s="271" t="s">
        <v>1610</v>
      </c>
      <c r="D377" s="271" t="s">
        <v>259</v>
      </c>
    </row>
    <row r="378" spans="2:4" x14ac:dyDescent="0.25">
      <c r="B378" s="271" t="s">
        <v>748</v>
      </c>
      <c r="C378" s="271" t="s">
        <v>1611</v>
      </c>
      <c r="D378" s="271" t="s">
        <v>259</v>
      </c>
    </row>
    <row r="379" spans="2:4" x14ac:dyDescent="0.25">
      <c r="B379" s="271" t="s">
        <v>749</v>
      </c>
      <c r="C379" s="271" t="s">
        <v>1617</v>
      </c>
      <c r="D379" s="271" t="s">
        <v>259</v>
      </c>
    </row>
    <row r="380" spans="2:4" x14ac:dyDescent="0.25">
      <c r="B380" s="271" t="s">
        <v>750</v>
      </c>
      <c r="C380" s="271" t="s">
        <v>1618</v>
      </c>
      <c r="D380" s="271" t="s">
        <v>259</v>
      </c>
    </row>
    <row r="381" spans="2:4" x14ac:dyDescent="0.25">
      <c r="B381" s="271" t="s">
        <v>751</v>
      </c>
      <c r="C381" s="271" t="s">
        <v>1619</v>
      </c>
      <c r="D381" s="271" t="s">
        <v>259</v>
      </c>
    </row>
    <row r="382" spans="2:4" x14ac:dyDescent="0.25">
      <c r="B382" s="271" t="s">
        <v>752</v>
      </c>
      <c r="C382" s="271" t="s">
        <v>1620</v>
      </c>
      <c r="D382" s="271" t="s">
        <v>259</v>
      </c>
    </row>
    <row r="383" spans="2:4" x14ac:dyDescent="0.25">
      <c r="B383" s="271" t="s">
        <v>753</v>
      </c>
      <c r="C383" s="271" t="s">
        <v>1614</v>
      </c>
      <c r="D383" s="271" t="s">
        <v>259</v>
      </c>
    </row>
    <row r="384" spans="2:4" x14ac:dyDescent="0.25">
      <c r="B384" s="271" t="s">
        <v>754</v>
      </c>
      <c r="C384" s="271" t="s">
        <v>1615</v>
      </c>
      <c r="D384" s="271" t="s">
        <v>259</v>
      </c>
    </row>
    <row r="385" spans="2:4" x14ac:dyDescent="0.25">
      <c r="B385" s="271" t="s">
        <v>755</v>
      </c>
      <c r="C385" s="271" t="s">
        <v>1616</v>
      </c>
      <c r="D385" s="271" t="s">
        <v>259</v>
      </c>
    </row>
    <row r="386" spans="2:4" x14ac:dyDescent="0.25">
      <c r="B386" s="271" t="s">
        <v>756</v>
      </c>
      <c r="C386" s="271" t="s">
        <v>1622</v>
      </c>
      <c r="D386" s="271" t="s">
        <v>259</v>
      </c>
    </row>
    <row r="387" spans="2:4" x14ac:dyDescent="0.25">
      <c r="B387" s="271" t="s">
        <v>757</v>
      </c>
      <c r="C387" s="271" t="s">
        <v>1623</v>
      </c>
      <c r="D387" s="271" t="s">
        <v>259</v>
      </c>
    </row>
    <row r="388" spans="2:4" x14ac:dyDescent="0.25">
      <c r="B388" s="271" t="s">
        <v>758</v>
      </c>
      <c r="C388" s="271" t="s">
        <v>1624</v>
      </c>
      <c r="D388" s="271" t="s">
        <v>259</v>
      </c>
    </row>
    <row r="389" spans="2:4" x14ac:dyDescent="0.25">
      <c r="B389" s="271" t="s">
        <v>759</v>
      </c>
      <c r="C389" s="271" t="s">
        <v>1625</v>
      </c>
      <c r="D389" s="271" t="s">
        <v>259</v>
      </c>
    </row>
    <row r="390" spans="2:4" x14ac:dyDescent="0.25">
      <c r="B390" s="271" t="s">
        <v>760</v>
      </c>
      <c r="C390" s="271" t="s">
        <v>1626</v>
      </c>
      <c r="D390" s="271" t="s">
        <v>259</v>
      </c>
    </row>
    <row r="391" spans="2:4" x14ac:dyDescent="0.25">
      <c r="B391" s="271" t="s">
        <v>761</v>
      </c>
      <c r="C391" s="271" t="s">
        <v>1627</v>
      </c>
      <c r="D391" s="271" t="s">
        <v>259</v>
      </c>
    </row>
    <row r="392" spans="2:4" x14ac:dyDescent="0.25">
      <c r="B392" s="271" t="s">
        <v>762</v>
      </c>
      <c r="C392" s="271" t="s">
        <v>1621</v>
      </c>
      <c r="D392" s="271" t="s">
        <v>259</v>
      </c>
    </row>
    <row r="393" spans="2:4" x14ac:dyDescent="0.25">
      <c r="B393" s="271" t="s">
        <v>763</v>
      </c>
      <c r="C393" s="271" t="s">
        <v>2257</v>
      </c>
      <c r="D393" s="271" t="s">
        <v>259</v>
      </c>
    </row>
    <row r="394" spans="2:4" x14ac:dyDescent="0.25">
      <c r="B394" s="271" t="s">
        <v>764</v>
      </c>
      <c r="C394" s="271" t="s">
        <v>1628</v>
      </c>
      <c r="D394" s="271" t="s">
        <v>259</v>
      </c>
    </row>
    <row r="395" spans="2:4" x14ac:dyDescent="0.25">
      <c r="B395" s="271" t="s">
        <v>765</v>
      </c>
      <c r="C395" s="271" t="s">
        <v>1629</v>
      </c>
      <c r="D395" s="271" t="s">
        <v>259</v>
      </c>
    </row>
    <row r="396" spans="2:4" x14ac:dyDescent="0.25">
      <c r="B396" s="271" t="s">
        <v>766</v>
      </c>
      <c r="C396" s="271" t="s">
        <v>1630</v>
      </c>
      <c r="D396" s="271" t="s">
        <v>259</v>
      </c>
    </row>
    <row r="397" spans="2:4" x14ac:dyDescent="0.25">
      <c r="B397" s="271" t="s">
        <v>767</v>
      </c>
      <c r="C397" s="271" t="s">
        <v>1631</v>
      </c>
      <c r="D397" s="271" t="s">
        <v>259</v>
      </c>
    </row>
    <row r="398" spans="2:4" x14ac:dyDescent="0.25">
      <c r="B398" s="271" t="s">
        <v>768</v>
      </c>
      <c r="C398" s="271" t="s">
        <v>1632</v>
      </c>
      <c r="D398" s="271" t="s">
        <v>259</v>
      </c>
    </row>
    <row r="399" spans="2:4" x14ac:dyDescent="0.25">
      <c r="B399" s="271" t="s">
        <v>769</v>
      </c>
      <c r="C399" s="271" t="s">
        <v>1633</v>
      </c>
      <c r="D399" s="271" t="s">
        <v>259</v>
      </c>
    </row>
    <row r="400" spans="2:4" x14ac:dyDescent="0.25">
      <c r="B400" s="271" t="s">
        <v>770</v>
      </c>
      <c r="C400" s="271" t="s">
        <v>2258</v>
      </c>
      <c r="D400" s="271" t="s">
        <v>259</v>
      </c>
    </row>
    <row r="401" spans="2:4" x14ac:dyDescent="0.25">
      <c r="B401" s="271" t="s">
        <v>771</v>
      </c>
      <c r="C401" s="271" t="s">
        <v>2259</v>
      </c>
      <c r="D401" s="271" t="s">
        <v>259</v>
      </c>
    </row>
    <row r="402" spans="2:4" x14ac:dyDescent="0.25">
      <c r="B402" s="271" t="s">
        <v>772</v>
      </c>
      <c r="C402" s="271" t="s">
        <v>2260</v>
      </c>
      <c r="D402" s="271" t="s">
        <v>259</v>
      </c>
    </row>
    <row r="403" spans="2:4" x14ac:dyDescent="0.25">
      <c r="B403" s="271" t="s">
        <v>773</v>
      </c>
      <c r="C403" s="271" t="s">
        <v>2261</v>
      </c>
      <c r="D403" s="271" t="s">
        <v>259</v>
      </c>
    </row>
    <row r="404" spans="2:4" x14ac:dyDescent="0.25">
      <c r="B404" s="271" t="s">
        <v>774</v>
      </c>
      <c r="C404" s="271" t="s">
        <v>2262</v>
      </c>
      <c r="D404" s="271" t="s">
        <v>259</v>
      </c>
    </row>
    <row r="405" spans="2:4" x14ac:dyDescent="0.25">
      <c r="B405" s="271" t="s">
        <v>775</v>
      </c>
      <c r="C405" s="271" t="s">
        <v>2263</v>
      </c>
      <c r="D405" s="271" t="s">
        <v>259</v>
      </c>
    </row>
    <row r="406" spans="2:4" x14ac:dyDescent="0.25">
      <c r="B406" s="271" t="s">
        <v>776</v>
      </c>
      <c r="C406" s="271" t="s">
        <v>2264</v>
      </c>
      <c r="D406" s="271" t="s">
        <v>259</v>
      </c>
    </row>
    <row r="407" spans="2:4" x14ac:dyDescent="0.25">
      <c r="B407" s="271" t="s">
        <v>777</v>
      </c>
      <c r="C407" s="271" t="s">
        <v>1469</v>
      </c>
      <c r="D407" s="271" t="s">
        <v>259</v>
      </c>
    </row>
    <row r="408" spans="2:4" x14ac:dyDescent="0.25">
      <c r="B408" s="271" t="s">
        <v>778</v>
      </c>
      <c r="C408" s="271" t="s">
        <v>1470</v>
      </c>
      <c r="D408" s="271" t="s">
        <v>259</v>
      </c>
    </row>
    <row r="409" spans="2:4" x14ac:dyDescent="0.25">
      <c r="B409" s="271" t="s">
        <v>779</v>
      </c>
      <c r="C409" s="271" t="s">
        <v>1471</v>
      </c>
      <c r="D409" s="271" t="s">
        <v>259</v>
      </c>
    </row>
    <row r="410" spans="2:4" x14ac:dyDescent="0.25">
      <c r="B410" s="271" t="s">
        <v>780</v>
      </c>
      <c r="C410" s="271" t="s">
        <v>1472</v>
      </c>
      <c r="D410" s="271" t="s">
        <v>259</v>
      </c>
    </row>
    <row r="411" spans="2:4" x14ac:dyDescent="0.25">
      <c r="C411" s="271" t="s">
        <v>1298</v>
      </c>
      <c r="D411" s="271" t="s">
        <v>435</v>
      </c>
    </row>
    <row r="412" spans="2:4" x14ac:dyDescent="0.25">
      <c r="B412" s="271" t="s">
        <v>435</v>
      </c>
      <c r="C412" s="271" t="s">
        <v>1298</v>
      </c>
      <c r="D412" s="271" t="s">
        <v>435</v>
      </c>
    </row>
    <row r="413" spans="2:4" x14ac:dyDescent="0.25">
      <c r="B413" s="271" t="s">
        <v>781</v>
      </c>
      <c r="C413" s="271" t="s">
        <v>1634</v>
      </c>
      <c r="D413" s="271" t="s">
        <v>259</v>
      </c>
    </row>
    <row r="414" spans="2:4" x14ac:dyDescent="0.25">
      <c r="B414" s="271" t="s">
        <v>782</v>
      </c>
      <c r="C414" s="271" t="s">
        <v>1635</v>
      </c>
      <c r="D414" s="271" t="s">
        <v>259</v>
      </c>
    </row>
    <row r="415" spans="2:4" x14ac:dyDescent="0.25">
      <c r="B415" s="271" t="s">
        <v>783</v>
      </c>
      <c r="C415" s="271" t="s">
        <v>1636</v>
      </c>
      <c r="D415" s="271" t="s">
        <v>259</v>
      </c>
    </row>
    <row r="416" spans="2:4" x14ac:dyDescent="0.25">
      <c r="B416" s="271" t="s">
        <v>784</v>
      </c>
      <c r="C416" s="271" t="s">
        <v>1637</v>
      </c>
      <c r="D416" s="271" t="s">
        <v>259</v>
      </c>
    </row>
    <row r="417" spans="2:4" x14ac:dyDescent="0.25">
      <c r="B417" s="271" t="s">
        <v>785</v>
      </c>
      <c r="C417" s="271" t="s">
        <v>1638</v>
      </c>
      <c r="D417" s="271" t="s">
        <v>259</v>
      </c>
    </row>
    <row r="418" spans="2:4" x14ac:dyDescent="0.25">
      <c r="B418" s="271" t="s">
        <v>786</v>
      </c>
      <c r="C418" s="271" t="s">
        <v>1639</v>
      </c>
      <c r="D418" s="271" t="s">
        <v>259</v>
      </c>
    </row>
    <row r="419" spans="2:4" x14ac:dyDescent="0.25">
      <c r="B419" s="271" t="s">
        <v>787</v>
      </c>
      <c r="C419" s="271" t="s">
        <v>1640</v>
      </c>
      <c r="D419" s="271" t="s">
        <v>259</v>
      </c>
    </row>
    <row r="420" spans="2:4" x14ac:dyDescent="0.25">
      <c r="B420" s="271" t="s">
        <v>788</v>
      </c>
      <c r="C420" s="271" t="s">
        <v>1641</v>
      </c>
      <c r="D420" s="271" t="s">
        <v>259</v>
      </c>
    </row>
    <row r="421" spans="2:4" x14ac:dyDescent="0.25">
      <c r="B421" s="271" t="s">
        <v>789</v>
      </c>
      <c r="C421" s="271" t="s">
        <v>1642</v>
      </c>
      <c r="D421" s="271" t="s">
        <v>259</v>
      </c>
    </row>
    <row r="422" spans="2:4" x14ac:dyDescent="0.25">
      <c r="B422" s="271" t="s">
        <v>790</v>
      </c>
      <c r="C422" s="271" t="s">
        <v>1643</v>
      </c>
      <c r="D422" s="271" t="s">
        <v>259</v>
      </c>
    </row>
    <row r="423" spans="2:4" x14ac:dyDescent="0.25">
      <c r="B423" s="271" t="s">
        <v>791</v>
      </c>
      <c r="C423" s="271" t="s">
        <v>1644</v>
      </c>
      <c r="D423" s="271" t="s">
        <v>259</v>
      </c>
    </row>
    <row r="424" spans="2:4" x14ac:dyDescent="0.25">
      <c r="B424" s="271" t="s">
        <v>792</v>
      </c>
      <c r="C424" s="271" t="s">
        <v>1645</v>
      </c>
      <c r="D424" s="271" t="s">
        <v>259</v>
      </c>
    </row>
    <row r="425" spans="2:4" x14ac:dyDescent="0.25">
      <c r="B425" s="271" t="s">
        <v>793</v>
      </c>
      <c r="C425" s="271" t="s">
        <v>1646</v>
      </c>
      <c r="D425" s="271" t="s">
        <v>259</v>
      </c>
    </row>
    <row r="426" spans="2:4" x14ac:dyDescent="0.25">
      <c r="B426" s="271" t="s">
        <v>794</v>
      </c>
      <c r="C426" s="271" t="s">
        <v>1647</v>
      </c>
      <c r="D426" s="271" t="s">
        <v>259</v>
      </c>
    </row>
    <row r="427" spans="2:4" x14ac:dyDescent="0.25">
      <c r="B427" s="271" t="s">
        <v>795</v>
      </c>
      <c r="C427" s="271" t="s">
        <v>1648</v>
      </c>
      <c r="D427" s="271" t="s">
        <v>259</v>
      </c>
    </row>
    <row r="428" spans="2:4" x14ac:dyDescent="0.25">
      <c r="B428" s="271" t="s">
        <v>796</v>
      </c>
      <c r="C428" s="271" t="s">
        <v>1649</v>
      </c>
      <c r="D428" s="271" t="s">
        <v>259</v>
      </c>
    </row>
    <row r="429" spans="2:4" x14ac:dyDescent="0.25">
      <c r="B429" s="271" t="s">
        <v>797</v>
      </c>
      <c r="C429" s="271" t="s">
        <v>1489</v>
      </c>
      <c r="D429" s="271" t="s">
        <v>259</v>
      </c>
    </row>
    <row r="430" spans="2:4" x14ac:dyDescent="0.25">
      <c r="C430" s="271" t="s">
        <v>1298</v>
      </c>
      <c r="D430" s="271" t="s">
        <v>435</v>
      </c>
    </row>
    <row r="431" spans="2:4" x14ac:dyDescent="0.25">
      <c r="B431" s="271" t="s">
        <v>2222</v>
      </c>
      <c r="C431" s="271" t="s">
        <v>1650</v>
      </c>
      <c r="D431" s="271" t="s">
        <v>259</v>
      </c>
    </row>
    <row r="432" spans="2:4" x14ac:dyDescent="0.25">
      <c r="B432" s="271" t="s">
        <v>2223</v>
      </c>
      <c r="C432" s="271" t="s">
        <v>1651</v>
      </c>
      <c r="D432" s="271" t="s">
        <v>259</v>
      </c>
    </row>
    <row r="433" spans="2:4" x14ac:dyDescent="0.25">
      <c r="B433" s="271" t="s">
        <v>2224</v>
      </c>
      <c r="C433" s="271" t="s">
        <v>1652</v>
      </c>
      <c r="D433" s="271" t="s">
        <v>259</v>
      </c>
    </row>
    <row r="434" spans="2:4" x14ac:dyDescent="0.25">
      <c r="B434" s="271" t="s">
        <v>2225</v>
      </c>
      <c r="C434" s="271" t="s">
        <v>1653</v>
      </c>
      <c r="D434" s="271" t="s">
        <v>259</v>
      </c>
    </row>
    <row r="435" spans="2:4" x14ac:dyDescent="0.25">
      <c r="B435" s="271" t="s">
        <v>2226</v>
      </c>
      <c r="C435" s="271" t="s">
        <v>1654</v>
      </c>
      <c r="D435" s="271" t="s">
        <v>259</v>
      </c>
    </row>
    <row r="436" spans="2:4" x14ac:dyDescent="0.25">
      <c r="B436" s="271" t="s">
        <v>2227</v>
      </c>
      <c r="C436" s="271" t="s">
        <v>1655</v>
      </c>
      <c r="D436" s="271" t="s">
        <v>259</v>
      </c>
    </row>
    <row r="437" spans="2:4" x14ac:dyDescent="0.25">
      <c r="B437" s="271" t="s">
        <v>2228</v>
      </c>
      <c r="C437" s="271" t="s">
        <v>1656</v>
      </c>
      <c r="D437" s="271" t="s">
        <v>259</v>
      </c>
    </row>
    <row r="438" spans="2:4" x14ac:dyDescent="0.25">
      <c r="B438" s="271" t="s">
        <v>2229</v>
      </c>
      <c r="C438" s="271" t="s">
        <v>1657</v>
      </c>
      <c r="D438" s="271" t="s">
        <v>259</v>
      </c>
    </row>
    <row r="439" spans="2:4" x14ac:dyDescent="0.25">
      <c r="B439" s="271" t="s">
        <v>2230</v>
      </c>
      <c r="C439" s="271" t="s">
        <v>1658</v>
      </c>
      <c r="D439" s="271" t="s">
        <v>259</v>
      </c>
    </row>
    <row r="440" spans="2:4" x14ac:dyDescent="0.25">
      <c r="B440" s="271" t="s">
        <v>2231</v>
      </c>
      <c r="C440" s="271" t="s">
        <v>1659</v>
      </c>
      <c r="D440" s="271" t="s">
        <v>259</v>
      </c>
    </row>
    <row r="441" spans="2:4" x14ac:dyDescent="0.25">
      <c r="B441" s="271" t="s">
        <v>2232</v>
      </c>
      <c r="C441" s="271" t="s">
        <v>1660</v>
      </c>
      <c r="D441" s="271" t="s">
        <v>259</v>
      </c>
    </row>
    <row r="442" spans="2:4" x14ac:dyDescent="0.25">
      <c r="B442" s="271" t="s">
        <v>2233</v>
      </c>
      <c r="C442" s="271" t="s">
        <v>1661</v>
      </c>
      <c r="D442" s="271" t="s">
        <v>259</v>
      </c>
    </row>
    <row r="443" spans="2:4" x14ac:dyDescent="0.25">
      <c r="B443" s="271" t="s">
        <v>2234</v>
      </c>
      <c r="C443" s="271" t="s">
        <v>1662</v>
      </c>
      <c r="D443" s="271" t="s">
        <v>259</v>
      </c>
    </row>
    <row r="444" spans="2:4" x14ac:dyDescent="0.25">
      <c r="B444" s="271" t="s">
        <v>2235</v>
      </c>
      <c r="C444" s="271" t="s">
        <v>1663</v>
      </c>
      <c r="D444" s="271" t="s">
        <v>259</v>
      </c>
    </row>
    <row r="445" spans="2:4" x14ac:dyDescent="0.25">
      <c r="B445" s="271" t="s">
        <v>2236</v>
      </c>
      <c r="C445" s="271" t="s">
        <v>1664</v>
      </c>
      <c r="D445" s="271" t="s">
        <v>259</v>
      </c>
    </row>
    <row r="446" spans="2:4" x14ac:dyDescent="0.25">
      <c r="B446" s="271" t="s">
        <v>2237</v>
      </c>
      <c r="C446" s="271" t="s">
        <v>1665</v>
      </c>
      <c r="D446" s="271" t="s">
        <v>259</v>
      </c>
    </row>
    <row r="447" spans="2:4" x14ac:dyDescent="0.25">
      <c r="B447" s="271" t="s">
        <v>2238</v>
      </c>
      <c r="C447" s="271" t="s">
        <v>1666</v>
      </c>
      <c r="D447" s="271" t="s">
        <v>259</v>
      </c>
    </row>
    <row r="448" spans="2:4" x14ac:dyDescent="0.25">
      <c r="B448" s="271" t="s">
        <v>2239</v>
      </c>
      <c r="C448" s="271" t="s">
        <v>1667</v>
      </c>
      <c r="D448" s="271" t="s">
        <v>259</v>
      </c>
    </row>
    <row r="449" spans="2:4" x14ac:dyDescent="0.25">
      <c r="B449" s="271" t="s">
        <v>2240</v>
      </c>
      <c r="C449" s="271" t="s">
        <v>1668</v>
      </c>
      <c r="D449" s="271" t="s">
        <v>259</v>
      </c>
    </row>
    <row r="450" spans="2:4" x14ac:dyDescent="0.25">
      <c r="B450" s="271" t="s">
        <v>2241</v>
      </c>
      <c r="C450" s="271" t="s">
        <v>1669</v>
      </c>
      <c r="D450" s="271" t="s">
        <v>259</v>
      </c>
    </row>
    <row r="451" spans="2:4" x14ac:dyDescent="0.25">
      <c r="B451" s="271" t="s">
        <v>2242</v>
      </c>
      <c r="C451" s="271" t="s">
        <v>1670</v>
      </c>
      <c r="D451" s="271" t="s">
        <v>259</v>
      </c>
    </row>
    <row r="452" spans="2:4" x14ac:dyDescent="0.25">
      <c r="B452" s="271" t="s">
        <v>2243</v>
      </c>
      <c r="C452" s="271" t="s">
        <v>1671</v>
      </c>
      <c r="D452" s="271" t="s">
        <v>259</v>
      </c>
    </row>
    <row r="453" spans="2:4" x14ac:dyDescent="0.25">
      <c r="B453" s="271" t="s">
        <v>2244</v>
      </c>
      <c r="C453" s="271" t="s">
        <v>1672</v>
      </c>
      <c r="D453" s="271" t="s">
        <v>259</v>
      </c>
    </row>
    <row r="454" spans="2:4" x14ac:dyDescent="0.25">
      <c r="B454" s="271" t="s">
        <v>2245</v>
      </c>
      <c r="C454" s="271" t="s">
        <v>1673</v>
      </c>
      <c r="D454" s="271" t="s">
        <v>259</v>
      </c>
    </row>
    <row r="455" spans="2:4" x14ac:dyDescent="0.25">
      <c r="B455" s="271" t="s">
        <v>2246</v>
      </c>
      <c r="C455" s="271" t="s">
        <v>1674</v>
      </c>
      <c r="D455" s="271" t="s">
        <v>259</v>
      </c>
    </row>
    <row r="456" spans="2:4" x14ac:dyDescent="0.25">
      <c r="B456" s="271" t="s">
        <v>2247</v>
      </c>
      <c r="C456" s="271" t="s">
        <v>1675</v>
      </c>
      <c r="D456" s="271" t="s">
        <v>259</v>
      </c>
    </row>
    <row r="457" spans="2:4" x14ac:dyDescent="0.25">
      <c r="B457" s="271" t="s">
        <v>2248</v>
      </c>
      <c r="C457" s="271" t="s">
        <v>1676</v>
      </c>
      <c r="D457" s="271" t="s">
        <v>259</v>
      </c>
    </row>
    <row r="458" spans="2:4" x14ac:dyDescent="0.25">
      <c r="B458" s="271" t="s">
        <v>2249</v>
      </c>
      <c r="C458" s="271" t="s">
        <v>1677</v>
      </c>
      <c r="D458" s="271" t="s">
        <v>259</v>
      </c>
    </row>
    <row r="459" spans="2:4" x14ac:dyDescent="0.25">
      <c r="B459" s="271" t="s">
        <v>2250</v>
      </c>
      <c r="C459" s="271" t="s">
        <v>3062</v>
      </c>
      <c r="D459" s="271" t="s">
        <v>259</v>
      </c>
    </row>
    <row r="460" spans="2:4" x14ac:dyDescent="0.25">
      <c r="B460" s="271" t="s">
        <v>2251</v>
      </c>
      <c r="C460" s="271" t="s">
        <v>3063</v>
      </c>
      <c r="D460" s="271" t="s">
        <v>259</v>
      </c>
    </row>
    <row r="461" spans="2:4" x14ac:dyDescent="0.25">
      <c r="B461" s="271" t="s">
        <v>2252</v>
      </c>
      <c r="C461" s="271" t="s">
        <v>3064</v>
      </c>
      <c r="D461" s="271" t="s">
        <v>259</v>
      </c>
    </row>
    <row r="462" spans="2:4" x14ac:dyDescent="0.25">
      <c r="B462" s="271" t="s">
        <v>2253</v>
      </c>
      <c r="C462" s="271" t="s">
        <v>3065</v>
      </c>
      <c r="D462" s="271" t="s">
        <v>259</v>
      </c>
    </row>
    <row r="463" spans="2:4" x14ac:dyDescent="0.25">
      <c r="B463" s="271" t="s">
        <v>2254</v>
      </c>
      <c r="C463" s="271" t="s">
        <v>3066</v>
      </c>
      <c r="D463" s="271" t="s">
        <v>259</v>
      </c>
    </row>
    <row r="464" spans="2:4" x14ac:dyDescent="0.25">
      <c r="B464" s="271" t="s">
        <v>2255</v>
      </c>
      <c r="C464" s="271" t="s">
        <v>3067</v>
      </c>
      <c r="D464" s="271" t="s">
        <v>259</v>
      </c>
    </row>
    <row r="465" spans="2:4" x14ac:dyDescent="0.25">
      <c r="B465" s="271" t="s">
        <v>2256</v>
      </c>
      <c r="C465" s="271" t="s">
        <v>3068</v>
      </c>
      <c r="D465" s="271" t="s">
        <v>259</v>
      </c>
    </row>
    <row r="466" spans="2:4" x14ac:dyDescent="0.25">
      <c r="B466" s="271" t="s">
        <v>435</v>
      </c>
      <c r="C466" s="271" t="s">
        <v>1298</v>
      </c>
      <c r="D466" s="271" t="s">
        <v>435</v>
      </c>
    </row>
    <row r="467" spans="2:4" x14ac:dyDescent="0.25">
      <c r="B467" s="271" t="s">
        <v>798</v>
      </c>
      <c r="C467" s="271" t="s">
        <v>1678</v>
      </c>
      <c r="D467" s="271" t="s">
        <v>259</v>
      </c>
    </row>
    <row r="468" spans="2:4" x14ac:dyDescent="0.25">
      <c r="B468" s="271" t="s">
        <v>799</v>
      </c>
      <c r="C468" s="271" t="s">
        <v>1679</v>
      </c>
      <c r="D468" s="271" t="s">
        <v>259</v>
      </c>
    </row>
    <row r="469" spans="2:4" x14ac:dyDescent="0.25">
      <c r="B469" s="271" t="s">
        <v>3093</v>
      </c>
      <c r="C469" s="271" t="s">
        <v>3100</v>
      </c>
      <c r="D469" s="271" t="s">
        <v>259</v>
      </c>
    </row>
    <row r="470" spans="2:4" x14ac:dyDescent="0.25">
      <c r="D470" s="271" t="s">
        <v>435</v>
      </c>
    </row>
    <row r="471" spans="2:4" x14ac:dyDescent="0.25">
      <c r="B471" s="271" t="s">
        <v>800</v>
      </c>
      <c r="C471" s="271" t="s">
        <v>1680</v>
      </c>
      <c r="D471" s="271" t="s">
        <v>258</v>
      </c>
    </row>
    <row r="472" spans="2:4" x14ac:dyDescent="0.25">
      <c r="B472" s="271" t="s">
        <v>801</v>
      </c>
      <c r="C472" s="271" t="s">
        <v>1681</v>
      </c>
      <c r="D472" s="271" t="s">
        <v>258</v>
      </c>
    </row>
    <row r="473" spans="2:4" x14ac:dyDescent="0.25">
      <c r="B473" s="271" t="s">
        <v>802</v>
      </c>
      <c r="C473" s="271" t="s">
        <v>1682</v>
      </c>
      <c r="D473" s="271" t="s">
        <v>258</v>
      </c>
    </row>
    <row r="474" spans="2:4" x14ac:dyDescent="0.25">
      <c r="B474" s="271" t="s">
        <v>803</v>
      </c>
      <c r="C474" s="271" t="s">
        <v>1683</v>
      </c>
      <c r="D474" s="271" t="s">
        <v>258</v>
      </c>
    </row>
    <row r="475" spans="2:4" x14ac:dyDescent="0.25">
      <c r="B475" s="271" t="s">
        <v>804</v>
      </c>
      <c r="C475" s="271" t="s">
        <v>1684</v>
      </c>
      <c r="D475" s="271" t="s">
        <v>258</v>
      </c>
    </row>
    <row r="476" spans="2:4" x14ac:dyDescent="0.25">
      <c r="B476" s="271" t="s">
        <v>805</v>
      </c>
      <c r="C476" s="271" t="s">
        <v>1685</v>
      </c>
      <c r="D476" s="271" t="s">
        <v>258</v>
      </c>
    </row>
    <row r="477" spans="2:4" x14ac:dyDescent="0.25">
      <c r="B477" s="271" t="s">
        <v>806</v>
      </c>
      <c r="C477" s="271" t="s">
        <v>1686</v>
      </c>
      <c r="D477" s="271" t="s">
        <v>258</v>
      </c>
    </row>
    <row r="478" spans="2:4" x14ac:dyDescent="0.25">
      <c r="B478" s="271" t="s">
        <v>807</v>
      </c>
      <c r="C478" s="271" t="s">
        <v>1687</v>
      </c>
      <c r="D478" s="271" t="s">
        <v>258</v>
      </c>
    </row>
    <row r="479" spans="2:4" x14ac:dyDescent="0.25">
      <c r="B479" s="271" t="s">
        <v>808</v>
      </c>
      <c r="C479" s="271" t="s">
        <v>1688</v>
      </c>
      <c r="D479" s="271" t="s">
        <v>258</v>
      </c>
    </row>
    <row r="480" spans="2:4" x14ac:dyDescent="0.25">
      <c r="B480" s="271" t="s">
        <v>809</v>
      </c>
      <c r="C480" s="271" t="s">
        <v>1689</v>
      </c>
      <c r="D480" s="271" t="s">
        <v>258</v>
      </c>
    </row>
    <row r="481" spans="2:4" x14ac:dyDescent="0.25">
      <c r="B481" s="271" t="s">
        <v>810</v>
      </c>
      <c r="C481" s="271" t="s">
        <v>1690</v>
      </c>
      <c r="D481" s="271" t="s">
        <v>258</v>
      </c>
    </row>
    <row r="482" spans="2:4" x14ac:dyDescent="0.25">
      <c r="B482" s="271" t="s">
        <v>811</v>
      </c>
      <c r="C482" s="271" t="s">
        <v>1691</v>
      </c>
      <c r="D482" s="271" t="s">
        <v>258</v>
      </c>
    </row>
    <row r="483" spans="2:4" x14ac:dyDescent="0.25">
      <c r="B483" s="271" t="s">
        <v>812</v>
      </c>
      <c r="C483" s="271" t="s">
        <v>1692</v>
      </c>
      <c r="D483" s="271" t="s">
        <v>258</v>
      </c>
    </row>
    <row r="484" spans="2:4" x14ac:dyDescent="0.25">
      <c r="B484" s="271" t="s">
        <v>813</v>
      </c>
      <c r="C484" s="271" t="s">
        <v>1693</v>
      </c>
      <c r="D484" s="271" t="s">
        <v>258</v>
      </c>
    </row>
    <row r="485" spans="2:4" x14ac:dyDescent="0.25">
      <c r="B485" s="271" t="s">
        <v>814</v>
      </c>
      <c r="C485" s="271" t="s">
        <v>1694</v>
      </c>
      <c r="D485" s="271" t="s">
        <v>258</v>
      </c>
    </row>
    <row r="486" spans="2:4" x14ac:dyDescent="0.25">
      <c r="B486" s="271" t="s">
        <v>815</v>
      </c>
      <c r="C486" s="271" t="s">
        <v>1695</v>
      </c>
      <c r="D486" s="271" t="s">
        <v>258</v>
      </c>
    </row>
    <row r="487" spans="2:4" x14ac:dyDescent="0.25">
      <c r="B487" s="271" t="s">
        <v>816</v>
      </c>
      <c r="C487" s="271" t="s">
        <v>1696</v>
      </c>
      <c r="D487" s="271" t="s">
        <v>258</v>
      </c>
    </row>
    <row r="488" spans="2:4" x14ac:dyDescent="0.25">
      <c r="B488" s="271" t="s">
        <v>817</v>
      </c>
      <c r="C488" s="271" t="s">
        <v>1697</v>
      </c>
      <c r="D488" s="271" t="s">
        <v>258</v>
      </c>
    </row>
    <row r="489" spans="2:4" x14ac:dyDescent="0.25">
      <c r="B489" s="271" t="s">
        <v>818</v>
      </c>
      <c r="C489" s="271" t="s">
        <v>1698</v>
      </c>
      <c r="D489" s="271" t="s">
        <v>258</v>
      </c>
    </row>
    <row r="490" spans="2:4" x14ac:dyDescent="0.25">
      <c r="B490" s="271" t="s">
        <v>819</v>
      </c>
      <c r="C490" s="271" t="s">
        <v>1699</v>
      </c>
      <c r="D490" s="271" t="s">
        <v>258</v>
      </c>
    </row>
    <row r="491" spans="2:4" x14ac:dyDescent="0.25">
      <c r="B491" s="271" t="s">
        <v>820</v>
      </c>
      <c r="C491" s="271" t="s">
        <v>1700</v>
      </c>
      <c r="D491" s="271" t="s">
        <v>258</v>
      </c>
    </row>
    <row r="492" spans="2:4" x14ac:dyDescent="0.25">
      <c r="B492" s="271" t="s">
        <v>821</v>
      </c>
      <c r="C492" s="271" t="s">
        <v>1701</v>
      </c>
      <c r="D492" s="271" t="s">
        <v>258</v>
      </c>
    </row>
    <row r="493" spans="2:4" x14ac:dyDescent="0.25">
      <c r="B493" s="271" t="s">
        <v>822</v>
      </c>
      <c r="C493" s="271" t="s">
        <v>1702</v>
      </c>
      <c r="D493" s="271" t="s">
        <v>258</v>
      </c>
    </row>
    <row r="494" spans="2:4" x14ac:dyDescent="0.25">
      <c r="B494" s="271" t="s">
        <v>823</v>
      </c>
      <c r="C494" s="271" t="s">
        <v>1703</v>
      </c>
      <c r="D494" s="271" t="s">
        <v>258</v>
      </c>
    </row>
    <row r="495" spans="2:4" x14ac:dyDescent="0.25">
      <c r="B495" s="271" t="s">
        <v>824</v>
      </c>
      <c r="C495" s="271" t="s">
        <v>1704</v>
      </c>
      <c r="D495" s="271" t="s">
        <v>258</v>
      </c>
    </row>
    <row r="496" spans="2:4" x14ac:dyDescent="0.25">
      <c r="B496" s="271" t="s">
        <v>825</v>
      </c>
      <c r="C496" s="271" t="s">
        <v>1705</v>
      </c>
      <c r="D496" s="271" t="s">
        <v>258</v>
      </c>
    </row>
    <row r="497" spans="2:4" x14ac:dyDescent="0.25">
      <c r="B497" s="271" t="s">
        <v>826</v>
      </c>
      <c r="C497" s="271" t="s">
        <v>1706</v>
      </c>
      <c r="D497" s="271" t="s">
        <v>258</v>
      </c>
    </row>
    <row r="498" spans="2:4" x14ac:dyDescent="0.25">
      <c r="B498" s="271" t="s">
        <v>827</v>
      </c>
      <c r="C498" s="271" t="s">
        <v>1707</v>
      </c>
      <c r="D498" s="271" t="s">
        <v>258</v>
      </c>
    </row>
    <row r="499" spans="2:4" x14ac:dyDescent="0.25">
      <c r="B499" s="271" t="s">
        <v>828</v>
      </c>
      <c r="C499" s="271" t="s">
        <v>1708</v>
      </c>
      <c r="D499" s="271" t="s">
        <v>258</v>
      </c>
    </row>
    <row r="500" spans="2:4" x14ac:dyDescent="0.25">
      <c r="B500" s="271" t="s">
        <v>829</v>
      </c>
      <c r="C500" s="271" t="s">
        <v>1709</v>
      </c>
      <c r="D500" s="271" t="s">
        <v>258</v>
      </c>
    </row>
    <row r="501" spans="2:4" x14ac:dyDescent="0.25">
      <c r="B501" s="271" t="s">
        <v>830</v>
      </c>
      <c r="C501" s="271" t="s">
        <v>1710</v>
      </c>
      <c r="D501" s="271" t="s">
        <v>258</v>
      </c>
    </row>
    <row r="502" spans="2:4" x14ac:dyDescent="0.25">
      <c r="B502" s="271" t="s">
        <v>831</v>
      </c>
      <c r="C502" s="271" t="s">
        <v>1711</v>
      </c>
      <c r="D502" s="271" t="s">
        <v>258</v>
      </c>
    </row>
    <row r="503" spans="2:4" x14ac:dyDescent="0.25">
      <c r="B503" s="271" t="s">
        <v>832</v>
      </c>
      <c r="C503" s="271" t="s">
        <v>1712</v>
      </c>
      <c r="D503" s="271" t="s">
        <v>258</v>
      </c>
    </row>
    <row r="504" spans="2:4" x14ac:dyDescent="0.25">
      <c r="B504" s="271" t="s">
        <v>833</v>
      </c>
      <c r="C504" s="271" t="s">
        <v>1713</v>
      </c>
      <c r="D504" s="271" t="s">
        <v>258</v>
      </c>
    </row>
    <row r="505" spans="2:4" x14ac:dyDescent="0.25">
      <c r="B505" s="271" t="s">
        <v>834</v>
      </c>
      <c r="C505" s="271" t="s">
        <v>1714</v>
      </c>
      <c r="D505" s="271" t="s">
        <v>258</v>
      </c>
    </row>
    <row r="506" spans="2:4" x14ac:dyDescent="0.25">
      <c r="B506" s="271" t="s">
        <v>835</v>
      </c>
      <c r="C506" s="271" t="s">
        <v>1715</v>
      </c>
      <c r="D506" s="271" t="s">
        <v>258</v>
      </c>
    </row>
    <row r="507" spans="2:4" x14ac:dyDescent="0.25">
      <c r="B507" s="271" t="s">
        <v>836</v>
      </c>
      <c r="C507" s="271" t="s">
        <v>1716</v>
      </c>
      <c r="D507" s="271" t="s">
        <v>258</v>
      </c>
    </row>
    <row r="508" spans="2:4" x14ac:dyDescent="0.25">
      <c r="B508" s="271" t="s">
        <v>837</v>
      </c>
      <c r="C508" s="271" t="s">
        <v>1717</v>
      </c>
      <c r="D508" s="271" t="s">
        <v>258</v>
      </c>
    </row>
    <row r="509" spans="2:4" x14ac:dyDescent="0.25">
      <c r="B509" s="271" t="s">
        <v>838</v>
      </c>
      <c r="C509" s="271" t="s">
        <v>1718</v>
      </c>
      <c r="D509" s="271" t="s">
        <v>258</v>
      </c>
    </row>
    <row r="510" spans="2:4" x14ac:dyDescent="0.25">
      <c r="B510" s="271" t="s">
        <v>839</v>
      </c>
      <c r="C510" s="271" t="s">
        <v>1719</v>
      </c>
      <c r="D510" s="271" t="s">
        <v>258</v>
      </c>
    </row>
    <row r="511" spans="2:4" x14ac:dyDescent="0.25">
      <c r="B511" s="271" t="s">
        <v>840</v>
      </c>
      <c r="C511" s="271" t="s">
        <v>1720</v>
      </c>
      <c r="D511" s="271" t="s">
        <v>258</v>
      </c>
    </row>
    <row r="512" spans="2:4" x14ac:dyDescent="0.25">
      <c r="B512" s="271" t="s">
        <v>841</v>
      </c>
      <c r="C512" s="271" t="s">
        <v>1721</v>
      </c>
      <c r="D512" s="271" t="s">
        <v>258</v>
      </c>
    </row>
    <row r="513" spans="2:4" x14ac:dyDescent="0.25">
      <c r="B513" s="271" t="s">
        <v>842</v>
      </c>
      <c r="C513" s="271" t="s">
        <v>1722</v>
      </c>
      <c r="D513" s="271" t="s">
        <v>258</v>
      </c>
    </row>
    <row r="514" spans="2:4" x14ac:dyDescent="0.25">
      <c r="B514" s="271" t="s">
        <v>843</v>
      </c>
      <c r="C514" s="271" t="s">
        <v>1723</v>
      </c>
      <c r="D514" s="271" t="s">
        <v>258</v>
      </c>
    </row>
    <row r="515" spans="2:4" x14ac:dyDescent="0.25">
      <c r="B515" s="271" t="s">
        <v>844</v>
      </c>
      <c r="C515" s="271" t="s">
        <v>1724</v>
      </c>
      <c r="D515" s="271" t="s">
        <v>258</v>
      </c>
    </row>
    <row r="516" spans="2:4" x14ac:dyDescent="0.25">
      <c r="B516" s="271" t="s">
        <v>845</v>
      </c>
      <c r="C516" s="271" t="s">
        <v>1725</v>
      </c>
      <c r="D516" s="271" t="s">
        <v>258</v>
      </c>
    </row>
    <row r="517" spans="2:4" x14ac:dyDescent="0.25">
      <c r="B517" s="271" t="s">
        <v>846</v>
      </c>
      <c r="C517" s="271" t="s">
        <v>1726</v>
      </c>
      <c r="D517" s="271" t="s">
        <v>258</v>
      </c>
    </row>
    <row r="518" spans="2:4" x14ac:dyDescent="0.25">
      <c r="B518" s="271" t="s">
        <v>847</v>
      </c>
      <c r="C518" s="271" t="s">
        <v>1727</v>
      </c>
      <c r="D518" s="271" t="s">
        <v>258</v>
      </c>
    </row>
    <row r="519" spans="2:4" x14ac:dyDescent="0.25">
      <c r="B519" s="271" t="s">
        <v>848</v>
      </c>
      <c r="C519" s="271" t="s">
        <v>1728</v>
      </c>
      <c r="D519" s="271" t="s">
        <v>258</v>
      </c>
    </row>
    <row r="520" spans="2:4" x14ac:dyDescent="0.25">
      <c r="B520" s="271" t="s">
        <v>849</v>
      </c>
      <c r="C520" s="271" t="s">
        <v>1729</v>
      </c>
      <c r="D520" s="271" t="s">
        <v>258</v>
      </c>
    </row>
    <row r="521" spans="2:4" x14ac:dyDescent="0.25">
      <c r="B521" s="271" t="s">
        <v>850</v>
      </c>
      <c r="C521" s="271" t="s">
        <v>1730</v>
      </c>
      <c r="D521" s="271" t="s">
        <v>258</v>
      </c>
    </row>
    <row r="522" spans="2:4" x14ac:dyDescent="0.25">
      <c r="B522" s="271" t="s">
        <v>851</v>
      </c>
      <c r="C522" s="271" t="s">
        <v>1731</v>
      </c>
      <c r="D522" s="271" t="s">
        <v>258</v>
      </c>
    </row>
    <row r="523" spans="2:4" x14ac:dyDescent="0.25">
      <c r="B523" s="271" t="s">
        <v>435</v>
      </c>
      <c r="C523" s="271" t="s">
        <v>1298</v>
      </c>
      <c r="D523" s="271" t="s">
        <v>435</v>
      </c>
    </row>
    <row r="524" spans="2:4" x14ac:dyDescent="0.25">
      <c r="B524" s="271" t="s">
        <v>852</v>
      </c>
      <c r="C524" s="271" t="s">
        <v>1732</v>
      </c>
      <c r="D524" s="271" t="s">
        <v>258</v>
      </c>
    </row>
    <row r="525" spans="2:4" x14ac:dyDescent="0.25">
      <c r="B525" s="271" t="s">
        <v>853</v>
      </c>
      <c r="C525" s="271" t="s">
        <v>1733</v>
      </c>
      <c r="D525" s="271" t="s">
        <v>258</v>
      </c>
    </row>
    <row r="526" spans="2:4" x14ac:dyDescent="0.25">
      <c r="B526" s="271" t="s">
        <v>854</v>
      </c>
      <c r="C526" s="271" t="s">
        <v>1734</v>
      </c>
      <c r="D526" s="271" t="s">
        <v>258</v>
      </c>
    </row>
    <row r="527" spans="2:4" x14ac:dyDescent="0.25">
      <c r="B527" s="271" t="s">
        <v>855</v>
      </c>
      <c r="C527" s="271" t="s">
        <v>1735</v>
      </c>
      <c r="D527" s="271" t="s">
        <v>258</v>
      </c>
    </row>
    <row r="528" spans="2:4" x14ac:dyDescent="0.25">
      <c r="B528" s="271" t="s">
        <v>856</v>
      </c>
      <c r="C528" s="271" t="s">
        <v>1736</v>
      </c>
      <c r="D528" s="271" t="s">
        <v>258</v>
      </c>
    </row>
    <row r="529" spans="2:4" x14ac:dyDescent="0.25">
      <c r="B529" s="271" t="s">
        <v>857</v>
      </c>
      <c r="C529" s="271" t="s">
        <v>1737</v>
      </c>
      <c r="D529" s="271" t="s">
        <v>258</v>
      </c>
    </row>
    <row r="530" spans="2:4" x14ac:dyDescent="0.25">
      <c r="B530" s="271" t="s">
        <v>858</v>
      </c>
      <c r="C530" s="271" t="s">
        <v>1738</v>
      </c>
      <c r="D530" s="271" t="s">
        <v>258</v>
      </c>
    </row>
    <row r="531" spans="2:4" x14ac:dyDescent="0.25">
      <c r="B531" s="271" t="s">
        <v>859</v>
      </c>
      <c r="C531" s="271" t="s">
        <v>1739</v>
      </c>
      <c r="D531" s="271" t="s">
        <v>258</v>
      </c>
    </row>
    <row r="532" spans="2:4" x14ac:dyDescent="0.25">
      <c r="B532" s="271" t="s">
        <v>860</v>
      </c>
      <c r="C532" s="271" t="s">
        <v>1740</v>
      </c>
      <c r="D532" s="271" t="s">
        <v>258</v>
      </c>
    </row>
    <row r="533" spans="2:4" x14ac:dyDescent="0.25">
      <c r="B533" s="271" t="s">
        <v>861</v>
      </c>
      <c r="C533" s="271" t="s">
        <v>1741</v>
      </c>
      <c r="D533" s="271" t="s">
        <v>258</v>
      </c>
    </row>
    <row r="534" spans="2:4" x14ac:dyDescent="0.25">
      <c r="B534" s="271" t="s">
        <v>862</v>
      </c>
      <c r="C534" s="271" t="s">
        <v>1742</v>
      </c>
      <c r="D534" s="271" t="s">
        <v>258</v>
      </c>
    </row>
    <row r="535" spans="2:4" x14ac:dyDescent="0.25">
      <c r="B535" s="271" t="s">
        <v>863</v>
      </c>
      <c r="C535" s="271" t="s">
        <v>1743</v>
      </c>
      <c r="D535" s="271" t="s">
        <v>258</v>
      </c>
    </row>
    <row r="536" spans="2:4" x14ac:dyDescent="0.25">
      <c r="B536" s="271" t="s">
        <v>864</v>
      </c>
      <c r="C536" s="271" t="s">
        <v>1744</v>
      </c>
      <c r="D536" s="271" t="s">
        <v>258</v>
      </c>
    </row>
    <row r="537" spans="2:4" x14ac:dyDescent="0.25">
      <c r="B537" s="271" t="s">
        <v>865</v>
      </c>
      <c r="C537" s="271" t="s">
        <v>1745</v>
      </c>
      <c r="D537" s="271" t="s">
        <v>258</v>
      </c>
    </row>
    <row r="538" spans="2:4" x14ac:dyDescent="0.25">
      <c r="B538" s="271" t="s">
        <v>866</v>
      </c>
      <c r="C538" s="271" t="s">
        <v>1746</v>
      </c>
      <c r="D538" s="271" t="s">
        <v>258</v>
      </c>
    </row>
    <row r="539" spans="2:4" x14ac:dyDescent="0.25">
      <c r="B539" s="271" t="s">
        <v>867</v>
      </c>
      <c r="C539" s="271" t="s">
        <v>1747</v>
      </c>
      <c r="D539" s="271" t="s">
        <v>258</v>
      </c>
    </row>
    <row r="540" spans="2:4" x14ac:dyDescent="0.25">
      <c r="B540" s="271" t="s">
        <v>868</v>
      </c>
      <c r="C540" s="271" t="s">
        <v>1748</v>
      </c>
      <c r="D540" s="271" t="s">
        <v>258</v>
      </c>
    </row>
    <row r="541" spans="2:4" x14ac:dyDescent="0.25">
      <c r="D541" s="271" t="s">
        <v>435</v>
      </c>
    </row>
    <row r="542" spans="2:4" x14ac:dyDescent="0.25">
      <c r="B542" s="271" t="s">
        <v>869</v>
      </c>
      <c r="C542" s="271" t="s">
        <v>1749</v>
      </c>
      <c r="D542" s="271" t="s">
        <v>258</v>
      </c>
    </row>
    <row r="543" spans="2:4" x14ac:dyDescent="0.25">
      <c r="B543" s="271" t="s">
        <v>870</v>
      </c>
      <c r="C543" s="271" t="s">
        <v>1750</v>
      </c>
      <c r="D543" s="271" t="s">
        <v>258</v>
      </c>
    </row>
    <row r="544" spans="2:4" x14ac:dyDescent="0.25">
      <c r="B544" s="271" t="s">
        <v>871</v>
      </c>
      <c r="C544" s="271" t="s">
        <v>1751</v>
      </c>
      <c r="D544" s="271" t="s">
        <v>258</v>
      </c>
    </row>
    <row r="545" spans="2:4" x14ac:dyDescent="0.25">
      <c r="B545" s="271" t="s">
        <v>872</v>
      </c>
      <c r="C545" s="271" t="s">
        <v>1752</v>
      </c>
      <c r="D545" s="271" t="s">
        <v>258</v>
      </c>
    </row>
    <row r="546" spans="2:4" x14ac:dyDescent="0.25">
      <c r="B546" s="271" t="s">
        <v>873</v>
      </c>
      <c r="C546" s="271" t="s">
        <v>1753</v>
      </c>
      <c r="D546" s="271" t="s">
        <v>258</v>
      </c>
    </row>
    <row r="547" spans="2:4" x14ac:dyDescent="0.25">
      <c r="B547" s="271" t="s">
        <v>874</v>
      </c>
      <c r="C547" s="271" t="s">
        <v>1754</v>
      </c>
      <c r="D547" s="271" t="s">
        <v>258</v>
      </c>
    </row>
    <row r="548" spans="2:4" x14ac:dyDescent="0.25">
      <c r="B548" s="271" t="s">
        <v>875</v>
      </c>
      <c r="C548" s="271" t="s">
        <v>1755</v>
      </c>
      <c r="D548" s="271" t="s">
        <v>258</v>
      </c>
    </row>
    <row r="549" spans="2:4" x14ac:dyDescent="0.25">
      <c r="B549" s="271" t="s">
        <v>876</v>
      </c>
      <c r="C549" s="271" t="s">
        <v>1756</v>
      </c>
      <c r="D549" s="271" t="s">
        <v>258</v>
      </c>
    </row>
    <row r="550" spans="2:4" x14ac:dyDescent="0.25">
      <c r="B550" s="271" t="s">
        <v>877</v>
      </c>
      <c r="C550" s="271" t="s">
        <v>1757</v>
      </c>
      <c r="D550" s="271" t="s">
        <v>258</v>
      </c>
    </row>
    <row r="551" spans="2:4" x14ac:dyDescent="0.25">
      <c r="B551" s="271" t="s">
        <v>878</v>
      </c>
      <c r="C551" s="271" t="s">
        <v>1758</v>
      </c>
      <c r="D551" s="271" t="s">
        <v>258</v>
      </c>
    </row>
    <row r="552" spans="2:4" x14ac:dyDescent="0.25">
      <c r="B552" s="271" t="s">
        <v>879</v>
      </c>
      <c r="C552" s="271" t="s">
        <v>1759</v>
      </c>
      <c r="D552" s="271" t="s">
        <v>258</v>
      </c>
    </row>
    <row r="553" spans="2:4" x14ac:dyDescent="0.25">
      <c r="B553" s="271" t="s">
        <v>880</v>
      </c>
      <c r="C553" s="271" t="s">
        <v>1760</v>
      </c>
      <c r="D553" s="271" t="s">
        <v>258</v>
      </c>
    </row>
    <row r="554" spans="2:4" x14ac:dyDescent="0.25">
      <c r="B554" s="271" t="s">
        <v>881</v>
      </c>
      <c r="C554" s="271" t="s">
        <v>1761</v>
      </c>
      <c r="D554" s="271" t="s">
        <v>258</v>
      </c>
    </row>
    <row r="555" spans="2:4" x14ac:dyDescent="0.25">
      <c r="B555" s="271" t="s">
        <v>882</v>
      </c>
      <c r="C555" s="271" t="s">
        <v>1762</v>
      </c>
      <c r="D555" s="271" t="s">
        <v>258</v>
      </c>
    </row>
    <row r="556" spans="2:4" x14ac:dyDescent="0.25">
      <c r="B556" s="271" t="s">
        <v>883</v>
      </c>
      <c r="C556" s="271" t="s">
        <v>1763</v>
      </c>
      <c r="D556" s="271" t="s">
        <v>258</v>
      </c>
    </row>
    <row r="557" spans="2:4" x14ac:dyDescent="0.25">
      <c r="B557" s="271" t="s">
        <v>884</v>
      </c>
      <c r="C557" s="271" t="s">
        <v>1764</v>
      </c>
      <c r="D557" s="271" t="s">
        <v>258</v>
      </c>
    </row>
    <row r="558" spans="2:4" x14ac:dyDescent="0.25">
      <c r="B558" s="271" t="s">
        <v>885</v>
      </c>
      <c r="C558" s="271" t="s">
        <v>1765</v>
      </c>
      <c r="D558" s="271" t="s">
        <v>258</v>
      </c>
    </row>
    <row r="559" spans="2:4" x14ac:dyDescent="0.25">
      <c r="B559" s="271" t="s">
        <v>886</v>
      </c>
      <c r="C559" s="271" t="s">
        <v>1766</v>
      </c>
      <c r="D559" s="271" t="s">
        <v>258</v>
      </c>
    </row>
    <row r="560" spans="2:4" x14ac:dyDescent="0.25">
      <c r="B560" s="271" t="s">
        <v>887</v>
      </c>
      <c r="C560" s="271" t="s">
        <v>1767</v>
      </c>
      <c r="D560" s="271" t="s">
        <v>258</v>
      </c>
    </row>
    <row r="561" spans="2:4" x14ac:dyDescent="0.25">
      <c r="B561" s="271" t="s">
        <v>888</v>
      </c>
      <c r="C561" s="271" t="s">
        <v>1768</v>
      </c>
      <c r="D561" s="271" t="s">
        <v>258</v>
      </c>
    </row>
    <row r="562" spans="2:4" x14ac:dyDescent="0.25">
      <c r="B562" s="271" t="s">
        <v>889</v>
      </c>
      <c r="C562" s="271" t="s">
        <v>1769</v>
      </c>
      <c r="D562" s="271" t="s">
        <v>258</v>
      </c>
    </row>
    <row r="563" spans="2:4" x14ac:dyDescent="0.25">
      <c r="B563" s="271" t="s">
        <v>890</v>
      </c>
      <c r="C563" s="271" t="s">
        <v>1770</v>
      </c>
      <c r="D563" s="271" t="s">
        <v>258</v>
      </c>
    </row>
    <row r="564" spans="2:4" x14ac:dyDescent="0.25">
      <c r="B564" s="271" t="s">
        <v>891</v>
      </c>
      <c r="C564" s="271" t="s">
        <v>1771</v>
      </c>
      <c r="D564" s="271" t="s">
        <v>258</v>
      </c>
    </row>
    <row r="565" spans="2:4" x14ac:dyDescent="0.25">
      <c r="B565" s="271" t="s">
        <v>892</v>
      </c>
      <c r="C565" s="271" t="s">
        <v>1772</v>
      </c>
      <c r="D565" s="271" t="s">
        <v>258</v>
      </c>
    </row>
    <row r="566" spans="2:4" x14ac:dyDescent="0.25">
      <c r="B566" s="271" t="s">
        <v>893</v>
      </c>
      <c r="C566" s="271" t="s">
        <v>1773</v>
      </c>
      <c r="D566" s="271" t="s">
        <v>258</v>
      </c>
    </row>
    <row r="567" spans="2:4" x14ac:dyDescent="0.25">
      <c r="B567" s="271" t="s">
        <v>894</v>
      </c>
      <c r="C567" s="271" t="s">
        <v>1774</v>
      </c>
      <c r="D567" s="271" t="s">
        <v>258</v>
      </c>
    </row>
    <row r="568" spans="2:4" x14ac:dyDescent="0.25">
      <c r="B568" s="271" t="s">
        <v>895</v>
      </c>
      <c r="C568" s="271" t="s">
        <v>1775</v>
      </c>
      <c r="D568" s="271" t="s">
        <v>258</v>
      </c>
    </row>
    <row r="569" spans="2:4" x14ac:dyDescent="0.25">
      <c r="B569" s="271" t="s">
        <v>896</v>
      </c>
      <c r="C569" s="271" t="s">
        <v>1776</v>
      </c>
      <c r="D569" s="271" t="s">
        <v>258</v>
      </c>
    </row>
    <row r="570" spans="2:4" x14ac:dyDescent="0.25">
      <c r="B570" s="271" t="s">
        <v>897</v>
      </c>
      <c r="C570" s="271" t="s">
        <v>1777</v>
      </c>
      <c r="D570" s="271" t="s">
        <v>258</v>
      </c>
    </row>
    <row r="571" spans="2:4" x14ac:dyDescent="0.25">
      <c r="B571" s="271" t="s">
        <v>898</v>
      </c>
      <c r="C571" s="271" t="s">
        <v>1778</v>
      </c>
      <c r="D571" s="271" t="s">
        <v>258</v>
      </c>
    </row>
    <row r="572" spans="2:4" x14ac:dyDescent="0.25">
      <c r="B572" s="271" t="s">
        <v>899</v>
      </c>
      <c r="C572" s="271" t="s">
        <v>1779</v>
      </c>
      <c r="D572" s="271" t="s">
        <v>258</v>
      </c>
    </row>
    <row r="573" spans="2:4" x14ac:dyDescent="0.25">
      <c r="B573" s="271" t="s">
        <v>900</v>
      </c>
      <c r="C573" s="271" t="s">
        <v>1780</v>
      </c>
      <c r="D573" s="271" t="s">
        <v>258</v>
      </c>
    </row>
    <row r="574" spans="2:4" x14ac:dyDescent="0.25">
      <c r="B574" s="271" t="s">
        <v>901</v>
      </c>
      <c r="C574" s="271" t="s">
        <v>3069</v>
      </c>
      <c r="D574" s="271" t="s">
        <v>258</v>
      </c>
    </row>
    <row r="575" spans="2:4" x14ac:dyDescent="0.25">
      <c r="B575" s="271" t="s">
        <v>902</v>
      </c>
      <c r="C575" s="271" t="s">
        <v>3070</v>
      </c>
      <c r="D575" s="271" t="s">
        <v>258</v>
      </c>
    </row>
    <row r="576" spans="2:4" x14ac:dyDescent="0.25">
      <c r="B576" s="271" t="s">
        <v>903</v>
      </c>
      <c r="C576" s="271" t="s">
        <v>3071</v>
      </c>
      <c r="D576" s="271" t="s">
        <v>258</v>
      </c>
    </row>
    <row r="577" spans="2:4" x14ac:dyDescent="0.25">
      <c r="B577" s="271" t="s">
        <v>904</v>
      </c>
      <c r="C577" s="271" t="s">
        <v>3072</v>
      </c>
      <c r="D577" s="271" t="s">
        <v>258</v>
      </c>
    </row>
    <row r="578" spans="2:4" x14ac:dyDescent="0.25">
      <c r="B578" s="271" t="s">
        <v>905</v>
      </c>
      <c r="C578" s="271" t="s">
        <v>3073</v>
      </c>
      <c r="D578" s="271" t="s">
        <v>258</v>
      </c>
    </row>
    <row r="579" spans="2:4" x14ac:dyDescent="0.25">
      <c r="B579" s="271" t="s">
        <v>906</v>
      </c>
      <c r="C579" s="271" t="s">
        <v>3074</v>
      </c>
      <c r="D579" s="271" t="s">
        <v>258</v>
      </c>
    </row>
    <row r="580" spans="2:4" x14ac:dyDescent="0.25">
      <c r="B580" s="271" t="s">
        <v>907</v>
      </c>
      <c r="C580" s="271" t="s">
        <v>3075</v>
      </c>
      <c r="D580" s="271" t="s">
        <v>258</v>
      </c>
    </row>
    <row r="581" spans="2:4" x14ac:dyDescent="0.25">
      <c r="B581" s="271" t="s">
        <v>908</v>
      </c>
      <c r="C581" s="271" t="s">
        <v>3076</v>
      </c>
      <c r="D581" s="271" t="s">
        <v>258</v>
      </c>
    </row>
    <row r="582" spans="2:4" x14ac:dyDescent="0.25">
      <c r="B582" s="271" t="s">
        <v>435</v>
      </c>
      <c r="C582" s="271" t="s">
        <v>1298</v>
      </c>
      <c r="D582" s="271" t="s">
        <v>435</v>
      </c>
    </row>
    <row r="583" spans="2:4" x14ac:dyDescent="0.25">
      <c r="B583" s="271" t="s">
        <v>909</v>
      </c>
      <c r="C583" s="271" t="s">
        <v>1598</v>
      </c>
      <c r="D583" s="271" t="s">
        <v>258</v>
      </c>
    </row>
    <row r="584" spans="2:4" x14ac:dyDescent="0.25">
      <c r="B584" s="271" t="s">
        <v>910</v>
      </c>
      <c r="C584" s="271" t="s">
        <v>3092</v>
      </c>
      <c r="D584" s="271" t="s">
        <v>258</v>
      </c>
    </row>
    <row r="585" spans="2:4" x14ac:dyDescent="0.25">
      <c r="B585" s="271" t="s">
        <v>3094</v>
      </c>
      <c r="C585" s="271" t="s">
        <v>1599</v>
      </c>
      <c r="D585" s="271" t="s">
        <v>258</v>
      </c>
    </row>
    <row r="586" spans="2:4" x14ac:dyDescent="0.25">
      <c r="D586" s="271" t="s">
        <v>435</v>
      </c>
    </row>
    <row r="587" spans="2:4" x14ac:dyDescent="0.25">
      <c r="B587" s="271" t="s">
        <v>911</v>
      </c>
      <c r="C587" s="271" t="s">
        <v>1781</v>
      </c>
      <c r="D587" s="271" t="s">
        <v>259</v>
      </c>
    </row>
    <row r="588" spans="2:4" x14ac:dyDescent="0.25">
      <c r="B588" s="271" t="s">
        <v>912</v>
      </c>
      <c r="C588" s="271" t="s">
        <v>1782</v>
      </c>
      <c r="D588" s="271" t="s">
        <v>259</v>
      </c>
    </row>
    <row r="589" spans="2:4" x14ac:dyDescent="0.25">
      <c r="B589" s="271" t="s">
        <v>913</v>
      </c>
      <c r="C589" s="271" t="s">
        <v>1783</v>
      </c>
      <c r="D589" s="271" t="s">
        <v>259</v>
      </c>
    </row>
    <row r="590" spans="2:4" x14ac:dyDescent="0.25">
      <c r="B590" s="271" t="s">
        <v>914</v>
      </c>
      <c r="C590" s="271" t="s">
        <v>1784</v>
      </c>
      <c r="D590" s="271" t="s">
        <v>259</v>
      </c>
    </row>
    <row r="591" spans="2:4" x14ac:dyDescent="0.25">
      <c r="B591" s="271" t="s">
        <v>915</v>
      </c>
      <c r="C591" s="271" t="s">
        <v>1785</v>
      </c>
      <c r="D591" s="271" t="s">
        <v>259</v>
      </c>
    </row>
    <row r="592" spans="2:4" x14ac:dyDescent="0.25">
      <c r="B592" s="271" t="s">
        <v>916</v>
      </c>
      <c r="C592" s="271" t="s">
        <v>1786</v>
      </c>
      <c r="D592" s="271" t="s">
        <v>259</v>
      </c>
    </row>
    <row r="593" spans="2:4" x14ac:dyDescent="0.25">
      <c r="B593" s="271" t="s">
        <v>917</v>
      </c>
      <c r="C593" s="271" t="s">
        <v>1791</v>
      </c>
      <c r="D593" s="271" t="s">
        <v>259</v>
      </c>
    </row>
    <row r="594" spans="2:4" x14ac:dyDescent="0.25">
      <c r="B594" s="271" t="s">
        <v>918</v>
      </c>
      <c r="C594" s="271" t="s">
        <v>1792</v>
      </c>
      <c r="D594" s="271" t="s">
        <v>259</v>
      </c>
    </row>
    <row r="595" spans="2:4" x14ac:dyDescent="0.25">
      <c r="B595" s="271" t="s">
        <v>919</v>
      </c>
      <c r="C595" s="271" t="s">
        <v>1787</v>
      </c>
      <c r="D595" s="271" t="s">
        <v>259</v>
      </c>
    </row>
    <row r="596" spans="2:4" x14ac:dyDescent="0.25">
      <c r="B596" s="271" t="s">
        <v>920</v>
      </c>
      <c r="C596" s="271" t="s">
        <v>1788</v>
      </c>
      <c r="D596" s="271" t="s">
        <v>259</v>
      </c>
    </row>
    <row r="597" spans="2:4" x14ac:dyDescent="0.25">
      <c r="B597" s="271" t="s">
        <v>921</v>
      </c>
      <c r="C597" s="271" t="s">
        <v>1789</v>
      </c>
      <c r="D597" s="271" t="s">
        <v>259</v>
      </c>
    </row>
    <row r="598" spans="2:4" x14ac:dyDescent="0.25">
      <c r="B598" s="271" t="s">
        <v>922</v>
      </c>
      <c r="C598" s="271" t="s">
        <v>1790</v>
      </c>
      <c r="D598" s="271" t="s">
        <v>259</v>
      </c>
    </row>
    <row r="599" spans="2:4" x14ac:dyDescent="0.25">
      <c r="B599" s="271" t="s">
        <v>923</v>
      </c>
      <c r="C599" s="271" t="s">
        <v>1795</v>
      </c>
      <c r="D599" s="271" t="s">
        <v>259</v>
      </c>
    </row>
    <row r="600" spans="2:4" x14ac:dyDescent="0.25">
      <c r="B600" s="271" t="s">
        <v>924</v>
      </c>
      <c r="C600" s="271" t="s">
        <v>1796</v>
      </c>
      <c r="D600" s="271" t="s">
        <v>259</v>
      </c>
    </row>
    <row r="601" spans="2:4" x14ac:dyDescent="0.25">
      <c r="B601" s="271" t="s">
        <v>925</v>
      </c>
      <c r="C601" s="271" t="s">
        <v>1797</v>
      </c>
      <c r="D601" s="271" t="s">
        <v>259</v>
      </c>
    </row>
    <row r="602" spans="2:4" x14ac:dyDescent="0.25">
      <c r="B602" s="271" t="s">
        <v>926</v>
      </c>
      <c r="C602" s="271" t="s">
        <v>1798</v>
      </c>
      <c r="D602" s="271" t="s">
        <v>259</v>
      </c>
    </row>
    <row r="603" spans="2:4" x14ac:dyDescent="0.25">
      <c r="B603" s="271" t="s">
        <v>927</v>
      </c>
      <c r="C603" s="271" t="s">
        <v>1793</v>
      </c>
      <c r="D603" s="271" t="s">
        <v>259</v>
      </c>
    </row>
    <row r="604" spans="2:4" x14ac:dyDescent="0.25">
      <c r="B604" s="271" t="s">
        <v>928</v>
      </c>
      <c r="C604" s="271" t="s">
        <v>1794</v>
      </c>
      <c r="D604" s="271" t="s">
        <v>259</v>
      </c>
    </row>
    <row r="605" spans="2:4" x14ac:dyDescent="0.25">
      <c r="B605" s="271" t="s">
        <v>929</v>
      </c>
      <c r="C605" s="271" t="s">
        <v>1799</v>
      </c>
      <c r="D605" s="271" t="s">
        <v>259</v>
      </c>
    </row>
    <row r="606" spans="2:4" x14ac:dyDescent="0.25">
      <c r="B606" s="271" t="s">
        <v>930</v>
      </c>
      <c r="C606" s="271" t="s">
        <v>1800</v>
      </c>
      <c r="D606" s="271" t="s">
        <v>259</v>
      </c>
    </row>
    <row r="607" spans="2:4" x14ac:dyDescent="0.25">
      <c r="B607" s="271" t="s">
        <v>931</v>
      </c>
      <c r="C607" s="271" t="s">
        <v>1801</v>
      </c>
      <c r="D607" s="271" t="s">
        <v>259</v>
      </c>
    </row>
    <row r="608" spans="2:4" x14ac:dyDescent="0.25">
      <c r="B608" s="271" t="s">
        <v>932</v>
      </c>
      <c r="C608" s="271" t="s">
        <v>1802</v>
      </c>
      <c r="D608" s="271" t="s">
        <v>259</v>
      </c>
    </row>
    <row r="609" spans="2:4" x14ac:dyDescent="0.25">
      <c r="B609" s="271" t="s">
        <v>933</v>
      </c>
      <c r="C609" s="271" t="s">
        <v>1803</v>
      </c>
      <c r="D609" s="271" t="s">
        <v>259</v>
      </c>
    </row>
    <row r="610" spans="2:4" x14ac:dyDescent="0.25">
      <c r="B610" s="271" t="s">
        <v>934</v>
      </c>
      <c r="C610" s="271" t="s">
        <v>1804</v>
      </c>
      <c r="D610" s="271" t="s">
        <v>259</v>
      </c>
    </row>
    <row r="611" spans="2:4" x14ac:dyDescent="0.25">
      <c r="B611" s="271" t="s">
        <v>935</v>
      </c>
      <c r="C611" s="271" t="s">
        <v>2265</v>
      </c>
      <c r="D611" s="271" t="s">
        <v>259</v>
      </c>
    </row>
    <row r="612" spans="2:4" x14ac:dyDescent="0.25">
      <c r="B612" s="271" t="s">
        <v>936</v>
      </c>
      <c r="C612" s="271" t="s">
        <v>1805</v>
      </c>
      <c r="D612" s="271" t="s">
        <v>259</v>
      </c>
    </row>
    <row r="613" spans="2:4" x14ac:dyDescent="0.25">
      <c r="B613" s="271" t="s">
        <v>937</v>
      </c>
      <c r="C613" s="271" t="s">
        <v>1806</v>
      </c>
      <c r="D613" s="271" t="s">
        <v>259</v>
      </c>
    </row>
    <row r="614" spans="2:4" x14ac:dyDescent="0.25">
      <c r="B614" s="271" t="s">
        <v>938</v>
      </c>
      <c r="C614" s="271" t="s">
        <v>1807</v>
      </c>
      <c r="D614" s="271" t="s">
        <v>259</v>
      </c>
    </row>
    <row r="615" spans="2:4" x14ac:dyDescent="0.25">
      <c r="B615" s="271" t="s">
        <v>939</v>
      </c>
      <c r="C615" s="271" t="s">
        <v>1808</v>
      </c>
      <c r="D615" s="271" t="s">
        <v>259</v>
      </c>
    </row>
    <row r="616" spans="2:4" x14ac:dyDescent="0.25">
      <c r="B616" s="271" t="s">
        <v>940</v>
      </c>
      <c r="C616" s="271" t="s">
        <v>1809</v>
      </c>
      <c r="D616" s="271" t="s">
        <v>259</v>
      </c>
    </row>
    <row r="617" spans="2:4" x14ac:dyDescent="0.25">
      <c r="B617" s="271" t="s">
        <v>941</v>
      </c>
      <c r="C617" s="271" t="s">
        <v>2266</v>
      </c>
      <c r="D617" s="271" t="s">
        <v>259</v>
      </c>
    </row>
    <row r="618" spans="2:4" x14ac:dyDescent="0.25">
      <c r="B618" s="271" t="s">
        <v>942</v>
      </c>
      <c r="C618" s="271" t="s">
        <v>2267</v>
      </c>
      <c r="D618" s="271" t="s">
        <v>259</v>
      </c>
    </row>
    <row r="619" spans="2:4" x14ac:dyDescent="0.25">
      <c r="B619" s="271" t="s">
        <v>943</v>
      </c>
      <c r="C619" s="271" t="s">
        <v>2268</v>
      </c>
      <c r="D619" s="271" t="s">
        <v>259</v>
      </c>
    </row>
    <row r="620" spans="2:4" x14ac:dyDescent="0.25">
      <c r="B620" s="271" t="s">
        <v>944</v>
      </c>
      <c r="C620" s="271" t="s">
        <v>2269</v>
      </c>
      <c r="D620" s="271" t="s">
        <v>259</v>
      </c>
    </row>
    <row r="621" spans="2:4" x14ac:dyDescent="0.25">
      <c r="B621" s="271" t="s">
        <v>945</v>
      </c>
      <c r="C621" s="271" t="s">
        <v>2270</v>
      </c>
      <c r="D621" s="271" t="s">
        <v>259</v>
      </c>
    </row>
    <row r="622" spans="2:4" x14ac:dyDescent="0.25">
      <c r="B622" s="271" t="s">
        <v>946</v>
      </c>
      <c r="C622" s="271" t="s">
        <v>2271</v>
      </c>
      <c r="D622" s="271" t="s">
        <v>259</v>
      </c>
    </row>
    <row r="623" spans="2:4" x14ac:dyDescent="0.25">
      <c r="B623" s="271" t="s">
        <v>947</v>
      </c>
      <c r="C623" s="271" t="s">
        <v>1810</v>
      </c>
      <c r="D623" s="271" t="s">
        <v>259</v>
      </c>
    </row>
    <row r="624" spans="2:4" x14ac:dyDescent="0.25">
      <c r="B624" s="271" t="s">
        <v>948</v>
      </c>
      <c r="C624" s="271" t="s">
        <v>1811</v>
      </c>
      <c r="D624" s="271" t="s">
        <v>259</v>
      </c>
    </row>
    <row r="625" spans="2:4" x14ac:dyDescent="0.25">
      <c r="B625" s="271" t="s">
        <v>2308</v>
      </c>
      <c r="C625" s="271" t="s">
        <v>1812</v>
      </c>
      <c r="D625" s="271" t="s">
        <v>259</v>
      </c>
    </row>
    <row r="626" spans="2:4" x14ac:dyDescent="0.25">
      <c r="B626" s="271" t="s">
        <v>2309</v>
      </c>
      <c r="C626" s="271" t="s">
        <v>1813</v>
      </c>
      <c r="D626" s="271" t="s">
        <v>259</v>
      </c>
    </row>
    <row r="627" spans="2:4" x14ac:dyDescent="0.25">
      <c r="C627" s="271" t="s">
        <v>1298</v>
      </c>
      <c r="D627" s="271" t="s">
        <v>435</v>
      </c>
    </row>
    <row r="628" spans="2:4" x14ac:dyDescent="0.25">
      <c r="B628" s="271" t="s">
        <v>435</v>
      </c>
      <c r="C628" s="271" t="s">
        <v>1298</v>
      </c>
      <c r="D628" s="271" t="s">
        <v>435</v>
      </c>
    </row>
    <row r="629" spans="2:4" x14ac:dyDescent="0.25">
      <c r="B629" s="271" t="s">
        <v>949</v>
      </c>
      <c r="C629" s="271" t="s">
        <v>1814</v>
      </c>
      <c r="D629" s="271" t="s">
        <v>259</v>
      </c>
    </row>
    <row r="630" spans="2:4" x14ac:dyDescent="0.25">
      <c r="B630" s="271" t="s">
        <v>950</v>
      </c>
      <c r="C630" s="271" t="s">
        <v>1815</v>
      </c>
      <c r="D630" s="271" t="s">
        <v>259</v>
      </c>
    </row>
    <row r="631" spans="2:4" x14ac:dyDescent="0.25">
      <c r="B631" s="271" t="s">
        <v>951</v>
      </c>
      <c r="C631" s="271" t="s">
        <v>1816</v>
      </c>
      <c r="D631" s="271" t="s">
        <v>259</v>
      </c>
    </row>
    <row r="632" spans="2:4" x14ac:dyDescent="0.25">
      <c r="B632" s="271" t="s">
        <v>952</v>
      </c>
      <c r="C632" s="271" t="s">
        <v>1817</v>
      </c>
      <c r="D632" s="271" t="s">
        <v>259</v>
      </c>
    </row>
    <row r="633" spans="2:4" x14ac:dyDescent="0.25">
      <c r="B633" s="271" t="s">
        <v>953</v>
      </c>
      <c r="C633" s="271" t="s">
        <v>1818</v>
      </c>
      <c r="D633" s="271" t="s">
        <v>259</v>
      </c>
    </row>
    <row r="634" spans="2:4" x14ac:dyDescent="0.25">
      <c r="B634" s="271" t="s">
        <v>954</v>
      </c>
      <c r="C634" s="271" t="s">
        <v>1819</v>
      </c>
      <c r="D634" s="271" t="s">
        <v>259</v>
      </c>
    </row>
    <row r="635" spans="2:4" x14ac:dyDescent="0.25">
      <c r="B635" s="271" t="s">
        <v>955</v>
      </c>
      <c r="C635" s="271" t="s">
        <v>1820</v>
      </c>
      <c r="D635" s="271" t="s">
        <v>259</v>
      </c>
    </row>
    <row r="636" spans="2:4" x14ac:dyDescent="0.25">
      <c r="B636" s="271" t="s">
        <v>956</v>
      </c>
      <c r="C636" s="271" t="s">
        <v>1821</v>
      </c>
      <c r="D636" s="271" t="s">
        <v>259</v>
      </c>
    </row>
    <row r="637" spans="2:4" x14ac:dyDescent="0.25">
      <c r="B637" s="271" t="s">
        <v>957</v>
      </c>
      <c r="C637" s="271" t="s">
        <v>1822</v>
      </c>
      <c r="D637" s="271" t="s">
        <v>259</v>
      </c>
    </row>
    <row r="638" spans="2:4" x14ac:dyDescent="0.25">
      <c r="B638" s="271" t="s">
        <v>958</v>
      </c>
      <c r="C638" s="271" t="s">
        <v>1823</v>
      </c>
      <c r="D638" s="271" t="s">
        <v>259</v>
      </c>
    </row>
    <row r="639" spans="2:4" x14ac:dyDescent="0.25">
      <c r="B639" s="271" t="s">
        <v>959</v>
      </c>
      <c r="C639" s="271" t="s">
        <v>1824</v>
      </c>
      <c r="D639" s="271" t="s">
        <v>259</v>
      </c>
    </row>
    <row r="640" spans="2:4" x14ac:dyDescent="0.25">
      <c r="B640" s="271" t="s">
        <v>960</v>
      </c>
      <c r="C640" s="271" t="s">
        <v>1825</v>
      </c>
      <c r="D640" s="271" t="s">
        <v>259</v>
      </c>
    </row>
    <row r="641" spans="2:4" x14ac:dyDescent="0.25">
      <c r="B641" s="271" t="s">
        <v>961</v>
      </c>
      <c r="C641" s="271" t="s">
        <v>1826</v>
      </c>
      <c r="D641" s="271" t="s">
        <v>259</v>
      </c>
    </row>
    <row r="642" spans="2:4" x14ac:dyDescent="0.25">
      <c r="B642" s="271" t="s">
        <v>962</v>
      </c>
      <c r="C642" s="271" t="s">
        <v>1827</v>
      </c>
      <c r="D642" s="271" t="s">
        <v>259</v>
      </c>
    </row>
    <row r="643" spans="2:4" x14ac:dyDescent="0.25">
      <c r="B643" s="271" t="s">
        <v>963</v>
      </c>
      <c r="C643" s="271" t="s">
        <v>1828</v>
      </c>
      <c r="D643" s="271" t="s">
        <v>259</v>
      </c>
    </row>
    <row r="644" spans="2:4" x14ac:dyDescent="0.25">
      <c r="B644" s="271" t="s">
        <v>964</v>
      </c>
      <c r="C644" s="271" t="s">
        <v>1829</v>
      </c>
      <c r="D644" s="271" t="s">
        <v>259</v>
      </c>
    </row>
    <row r="645" spans="2:4" x14ac:dyDescent="0.25">
      <c r="B645" s="271" t="s">
        <v>965</v>
      </c>
      <c r="C645" s="271" t="s">
        <v>1830</v>
      </c>
      <c r="D645" s="271" t="s">
        <v>259</v>
      </c>
    </row>
    <row r="646" spans="2:4" x14ac:dyDescent="0.25">
      <c r="C646" s="271" t="s">
        <v>1298</v>
      </c>
      <c r="D646" s="271" t="s">
        <v>435</v>
      </c>
    </row>
    <row r="647" spans="2:4" x14ac:dyDescent="0.25">
      <c r="B647" s="271" t="s">
        <v>966</v>
      </c>
      <c r="C647" s="271" t="s">
        <v>1831</v>
      </c>
      <c r="D647" s="271" t="s">
        <v>259</v>
      </c>
    </row>
    <row r="648" spans="2:4" x14ac:dyDescent="0.25">
      <c r="B648" s="271" t="s">
        <v>967</v>
      </c>
      <c r="C648" s="271" t="s">
        <v>1832</v>
      </c>
      <c r="D648" s="271" t="s">
        <v>259</v>
      </c>
    </row>
    <row r="649" spans="2:4" x14ac:dyDescent="0.25">
      <c r="B649" s="271" t="s">
        <v>968</v>
      </c>
      <c r="C649" s="271" t="s">
        <v>1833</v>
      </c>
      <c r="D649" s="271" t="s">
        <v>259</v>
      </c>
    </row>
    <row r="650" spans="2:4" x14ac:dyDescent="0.25">
      <c r="B650" s="271" t="s">
        <v>969</v>
      </c>
      <c r="C650" s="271" t="s">
        <v>1834</v>
      </c>
      <c r="D650" s="271" t="s">
        <v>259</v>
      </c>
    </row>
    <row r="651" spans="2:4" x14ac:dyDescent="0.25">
      <c r="B651" s="271" t="s">
        <v>970</v>
      </c>
      <c r="C651" s="271" t="s">
        <v>1835</v>
      </c>
      <c r="D651" s="271" t="s">
        <v>259</v>
      </c>
    </row>
    <row r="652" spans="2:4" x14ac:dyDescent="0.25">
      <c r="B652" s="271" t="s">
        <v>971</v>
      </c>
      <c r="C652" s="271" t="s">
        <v>1836</v>
      </c>
      <c r="D652" s="271" t="s">
        <v>259</v>
      </c>
    </row>
    <row r="653" spans="2:4" x14ac:dyDescent="0.25">
      <c r="B653" s="271" t="s">
        <v>972</v>
      </c>
      <c r="C653" s="271" t="s">
        <v>1837</v>
      </c>
      <c r="D653" s="271" t="s">
        <v>259</v>
      </c>
    </row>
    <row r="654" spans="2:4" x14ac:dyDescent="0.25">
      <c r="B654" s="271" t="s">
        <v>973</v>
      </c>
      <c r="C654" s="271" t="s">
        <v>1838</v>
      </c>
      <c r="D654" s="271" t="s">
        <v>259</v>
      </c>
    </row>
    <row r="655" spans="2:4" x14ac:dyDescent="0.25">
      <c r="B655" s="271" t="s">
        <v>974</v>
      </c>
      <c r="C655" s="271" t="s">
        <v>1839</v>
      </c>
      <c r="D655" s="271" t="s">
        <v>259</v>
      </c>
    </row>
    <row r="656" spans="2:4" x14ac:dyDescent="0.25">
      <c r="B656" s="271" t="s">
        <v>975</v>
      </c>
      <c r="C656" s="271" t="s">
        <v>1840</v>
      </c>
      <c r="D656" s="271" t="s">
        <v>259</v>
      </c>
    </row>
    <row r="657" spans="2:4" x14ac:dyDescent="0.25">
      <c r="B657" s="271" t="s">
        <v>976</v>
      </c>
      <c r="C657" s="271" t="s">
        <v>1841</v>
      </c>
      <c r="D657" s="271" t="s">
        <v>259</v>
      </c>
    </row>
    <row r="658" spans="2:4" x14ac:dyDescent="0.25">
      <c r="B658" s="271" t="s">
        <v>977</v>
      </c>
      <c r="C658" s="271" t="s">
        <v>1842</v>
      </c>
      <c r="D658" s="271" t="s">
        <v>259</v>
      </c>
    </row>
    <row r="659" spans="2:4" x14ac:dyDescent="0.25">
      <c r="B659" s="271" t="s">
        <v>978</v>
      </c>
      <c r="C659" s="271" t="s">
        <v>1843</v>
      </c>
      <c r="D659" s="271" t="s">
        <v>259</v>
      </c>
    </row>
    <row r="660" spans="2:4" x14ac:dyDescent="0.25">
      <c r="B660" s="271" t="s">
        <v>979</v>
      </c>
      <c r="C660" s="271" t="s">
        <v>1844</v>
      </c>
      <c r="D660" s="271" t="s">
        <v>259</v>
      </c>
    </row>
    <row r="661" spans="2:4" x14ac:dyDescent="0.25">
      <c r="B661" s="271" t="s">
        <v>980</v>
      </c>
      <c r="C661" s="271" t="s">
        <v>1845</v>
      </c>
      <c r="D661" s="271" t="s">
        <v>259</v>
      </c>
    </row>
    <row r="662" spans="2:4" x14ac:dyDescent="0.25">
      <c r="B662" s="271" t="s">
        <v>981</v>
      </c>
      <c r="C662" s="271" t="s">
        <v>1846</v>
      </c>
      <c r="D662" s="271" t="s">
        <v>259</v>
      </c>
    </row>
    <row r="663" spans="2:4" x14ac:dyDescent="0.25">
      <c r="B663" s="271" t="s">
        <v>982</v>
      </c>
      <c r="C663" s="271" t="s">
        <v>1847</v>
      </c>
      <c r="D663" s="271" t="s">
        <v>259</v>
      </c>
    </row>
    <row r="664" spans="2:4" x14ac:dyDescent="0.25">
      <c r="B664" s="271" t="s">
        <v>983</v>
      </c>
      <c r="C664" s="271" t="s">
        <v>1848</v>
      </c>
      <c r="D664" s="271" t="s">
        <v>259</v>
      </c>
    </row>
    <row r="665" spans="2:4" x14ac:dyDescent="0.25">
      <c r="B665" s="271" t="s">
        <v>984</v>
      </c>
      <c r="C665" s="271" t="s">
        <v>1849</v>
      </c>
      <c r="D665" s="271" t="s">
        <v>259</v>
      </c>
    </row>
    <row r="666" spans="2:4" x14ac:dyDescent="0.25">
      <c r="B666" s="271" t="s">
        <v>985</v>
      </c>
      <c r="C666" s="271" t="s">
        <v>1850</v>
      </c>
      <c r="D666" s="271" t="s">
        <v>259</v>
      </c>
    </row>
    <row r="667" spans="2:4" x14ac:dyDescent="0.25">
      <c r="B667" s="271" t="s">
        <v>986</v>
      </c>
      <c r="C667" s="271" t="s">
        <v>1851</v>
      </c>
      <c r="D667" s="271" t="s">
        <v>259</v>
      </c>
    </row>
    <row r="668" spans="2:4" x14ac:dyDescent="0.25">
      <c r="B668" s="271" t="s">
        <v>987</v>
      </c>
      <c r="C668" s="271" t="s">
        <v>1852</v>
      </c>
      <c r="D668" s="271" t="s">
        <v>259</v>
      </c>
    </row>
    <row r="669" spans="2:4" x14ac:dyDescent="0.25">
      <c r="B669" s="271" t="s">
        <v>988</v>
      </c>
      <c r="C669" s="271" t="s">
        <v>1853</v>
      </c>
      <c r="D669" s="271" t="s">
        <v>259</v>
      </c>
    </row>
    <row r="670" spans="2:4" x14ac:dyDescent="0.25">
      <c r="B670" s="271" t="s">
        <v>989</v>
      </c>
      <c r="C670" s="271" t="s">
        <v>1854</v>
      </c>
      <c r="D670" s="271" t="s">
        <v>259</v>
      </c>
    </row>
    <row r="671" spans="2:4" x14ac:dyDescent="0.25">
      <c r="B671" s="271" t="s">
        <v>990</v>
      </c>
      <c r="C671" s="271" t="s">
        <v>3077</v>
      </c>
      <c r="D671" s="271" t="s">
        <v>259</v>
      </c>
    </row>
    <row r="672" spans="2:4" x14ac:dyDescent="0.25">
      <c r="B672" s="271" t="s">
        <v>991</v>
      </c>
      <c r="C672" s="271" t="s">
        <v>3078</v>
      </c>
      <c r="D672" s="271" t="s">
        <v>259</v>
      </c>
    </row>
    <row r="673" spans="2:4" x14ac:dyDescent="0.25">
      <c r="B673" s="271" t="s">
        <v>992</v>
      </c>
      <c r="C673" s="271" t="s">
        <v>3079</v>
      </c>
      <c r="D673" s="271" t="s">
        <v>259</v>
      </c>
    </row>
    <row r="674" spans="2:4" x14ac:dyDescent="0.25">
      <c r="B674" s="271" t="s">
        <v>993</v>
      </c>
      <c r="C674" s="271" t="s">
        <v>3080</v>
      </c>
      <c r="D674" s="271" t="s">
        <v>259</v>
      </c>
    </row>
    <row r="675" spans="2:4" x14ac:dyDescent="0.25">
      <c r="B675" s="271" t="s">
        <v>994</v>
      </c>
      <c r="C675" s="271" t="s">
        <v>3081</v>
      </c>
      <c r="D675" s="271" t="s">
        <v>259</v>
      </c>
    </row>
    <row r="676" spans="2:4" x14ac:dyDescent="0.25">
      <c r="B676" s="271" t="s">
        <v>995</v>
      </c>
      <c r="C676" s="271" t="s">
        <v>3082</v>
      </c>
      <c r="D676" s="271" t="s">
        <v>259</v>
      </c>
    </row>
    <row r="677" spans="2:4" x14ac:dyDescent="0.25">
      <c r="B677" s="271" t="s">
        <v>435</v>
      </c>
      <c r="C677" s="271" t="s">
        <v>1298</v>
      </c>
      <c r="D677" s="271" t="s">
        <v>435</v>
      </c>
    </row>
    <row r="678" spans="2:4" x14ac:dyDescent="0.25">
      <c r="B678" s="271" t="s">
        <v>996</v>
      </c>
      <c r="C678" s="271" t="s">
        <v>1678</v>
      </c>
      <c r="D678" s="271" t="s">
        <v>259</v>
      </c>
    </row>
    <row r="679" spans="2:4" x14ac:dyDescent="0.25">
      <c r="B679" s="271" t="s">
        <v>997</v>
      </c>
      <c r="C679" s="271" t="s">
        <v>1679</v>
      </c>
      <c r="D679" s="271" t="s">
        <v>259</v>
      </c>
    </row>
    <row r="680" spans="2:4" x14ac:dyDescent="0.25">
      <c r="B680" s="271" t="s">
        <v>3095</v>
      </c>
      <c r="C680" s="271" t="s">
        <v>3100</v>
      </c>
      <c r="D680" s="271" t="s">
        <v>259</v>
      </c>
    </row>
    <row r="681" spans="2:4" x14ac:dyDescent="0.25">
      <c r="D681" s="271" t="s">
        <v>435</v>
      </c>
    </row>
    <row r="682" spans="2:4" x14ac:dyDescent="0.25">
      <c r="B682" s="271" t="s">
        <v>998</v>
      </c>
      <c r="C682" s="271" t="s">
        <v>1855</v>
      </c>
      <c r="D682" s="271" t="s">
        <v>258</v>
      </c>
    </row>
    <row r="683" spans="2:4" x14ac:dyDescent="0.25">
      <c r="B683" s="271" t="s">
        <v>999</v>
      </c>
      <c r="C683" s="271" t="s">
        <v>1856</v>
      </c>
      <c r="D683" s="271" t="s">
        <v>258</v>
      </c>
    </row>
    <row r="684" spans="2:4" x14ac:dyDescent="0.25">
      <c r="B684" s="271" t="s">
        <v>1000</v>
      </c>
      <c r="C684" s="271" t="s">
        <v>1857</v>
      </c>
      <c r="D684" s="271" t="s">
        <v>258</v>
      </c>
    </row>
    <row r="685" spans="2:4" x14ac:dyDescent="0.25">
      <c r="B685" s="271" t="s">
        <v>1001</v>
      </c>
      <c r="C685" s="271" t="s">
        <v>1858</v>
      </c>
      <c r="D685" s="271" t="s">
        <v>258</v>
      </c>
    </row>
    <row r="686" spans="2:4" x14ac:dyDescent="0.25">
      <c r="B686" s="271" t="s">
        <v>1002</v>
      </c>
      <c r="C686" s="271" t="s">
        <v>1859</v>
      </c>
      <c r="D686" s="271" t="s">
        <v>258</v>
      </c>
    </row>
    <row r="687" spans="2:4" x14ac:dyDescent="0.25">
      <c r="B687" s="271" t="s">
        <v>1003</v>
      </c>
      <c r="C687" s="271" t="s">
        <v>1860</v>
      </c>
      <c r="D687" s="271" t="s">
        <v>258</v>
      </c>
    </row>
    <row r="688" spans="2:4" x14ac:dyDescent="0.25">
      <c r="B688" s="271" t="s">
        <v>1004</v>
      </c>
      <c r="C688" s="271" t="s">
        <v>1861</v>
      </c>
      <c r="D688" s="271" t="s">
        <v>258</v>
      </c>
    </row>
    <row r="689" spans="2:4" x14ac:dyDescent="0.25">
      <c r="B689" s="271" t="s">
        <v>1005</v>
      </c>
      <c r="C689" s="271" t="s">
        <v>1862</v>
      </c>
      <c r="D689" s="271" t="s">
        <v>258</v>
      </c>
    </row>
    <row r="690" spans="2:4" x14ac:dyDescent="0.25">
      <c r="B690" s="271" t="s">
        <v>1006</v>
      </c>
      <c r="C690" s="271" t="s">
        <v>1863</v>
      </c>
      <c r="D690" s="271" t="s">
        <v>258</v>
      </c>
    </row>
    <row r="691" spans="2:4" x14ac:dyDescent="0.25">
      <c r="B691" s="271" t="s">
        <v>1007</v>
      </c>
      <c r="C691" s="271" t="s">
        <v>1864</v>
      </c>
      <c r="D691" s="271" t="s">
        <v>258</v>
      </c>
    </row>
    <row r="692" spans="2:4" x14ac:dyDescent="0.25">
      <c r="B692" s="271" t="s">
        <v>1008</v>
      </c>
      <c r="C692" s="271" t="s">
        <v>1865</v>
      </c>
      <c r="D692" s="271" t="s">
        <v>258</v>
      </c>
    </row>
    <row r="693" spans="2:4" x14ac:dyDescent="0.25">
      <c r="B693" s="271" t="s">
        <v>1009</v>
      </c>
      <c r="C693" s="271" t="s">
        <v>1866</v>
      </c>
      <c r="D693" s="271" t="s">
        <v>258</v>
      </c>
    </row>
    <row r="694" spans="2:4" x14ac:dyDescent="0.25">
      <c r="B694" s="271" t="s">
        <v>1010</v>
      </c>
      <c r="C694" s="271" t="s">
        <v>1867</v>
      </c>
      <c r="D694" s="271" t="s">
        <v>258</v>
      </c>
    </row>
    <row r="695" spans="2:4" x14ac:dyDescent="0.25">
      <c r="B695" s="271" t="s">
        <v>1011</v>
      </c>
      <c r="C695" s="271" t="s">
        <v>1868</v>
      </c>
      <c r="D695" s="271" t="s">
        <v>258</v>
      </c>
    </row>
    <row r="696" spans="2:4" x14ac:dyDescent="0.25">
      <c r="B696" s="271" t="s">
        <v>1012</v>
      </c>
      <c r="C696" s="271" t="s">
        <v>1869</v>
      </c>
      <c r="D696" s="271" t="s">
        <v>258</v>
      </c>
    </row>
    <row r="697" spans="2:4" x14ac:dyDescent="0.25">
      <c r="B697" s="271" t="s">
        <v>1013</v>
      </c>
      <c r="C697" s="271" t="s">
        <v>1870</v>
      </c>
      <c r="D697" s="271" t="s">
        <v>258</v>
      </c>
    </row>
    <row r="698" spans="2:4" x14ac:dyDescent="0.25">
      <c r="B698" s="271" t="s">
        <v>1014</v>
      </c>
      <c r="C698" s="271" t="s">
        <v>1871</v>
      </c>
      <c r="D698" s="271" t="s">
        <v>258</v>
      </c>
    </row>
    <row r="699" spans="2:4" x14ac:dyDescent="0.25">
      <c r="B699" s="271" t="s">
        <v>1015</v>
      </c>
      <c r="C699" s="271" t="s">
        <v>1872</v>
      </c>
      <c r="D699" s="271" t="s">
        <v>258</v>
      </c>
    </row>
    <row r="700" spans="2:4" x14ac:dyDescent="0.25">
      <c r="B700" s="271" t="s">
        <v>1016</v>
      </c>
      <c r="C700" s="271" t="s">
        <v>1873</v>
      </c>
      <c r="D700" s="271" t="s">
        <v>258</v>
      </c>
    </row>
    <row r="701" spans="2:4" x14ac:dyDescent="0.25">
      <c r="B701" s="271" t="s">
        <v>1017</v>
      </c>
      <c r="C701" s="271" t="s">
        <v>1874</v>
      </c>
      <c r="D701" s="271" t="s">
        <v>258</v>
      </c>
    </row>
    <row r="702" spans="2:4" x14ac:dyDescent="0.25">
      <c r="B702" s="271" t="s">
        <v>1018</v>
      </c>
      <c r="C702" s="271" t="s">
        <v>1875</v>
      </c>
      <c r="D702" s="271" t="s">
        <v>258</v>
      </c>
    </row>
    <row r="703" spans="2:4" x14ac:dyDescent="0.25">
      <c r="B703" s="271" t="s">
        <v>1019</v>
      </c>
      <c r="C703" s="271" t="s">
        <v>1876</v>
      </c>
      <c r="D703" s="271" t="s">
        <v>258</v>
      </c>
    </row>
    <row r="704" spans="2:4" x14ac:dyDescent="0.25">
      <c r="B704" s="271" t="s">
        <v>435</v>
      </c>
      <c r="C704" s="271" t="s">
        <v>1298</v>
      </c>
      <c r="D704" s="271" t="s">
        <v>435</v>
      </c>
    </row>
    <row r="705" spans="2:4" x14ac:dyDescent="0.25">
      <c r="B705" s="271" t="s">
        <v>1020</v>
      </c>
      <c r="C705" s="271" t="s">
        <v>1877</v>
      </c>
      <c r="D705" s="271" t="s">
        <v>258</v>
      </c>
    </row>
    <row r="706" spans="2:4" x14ac:dyDescent="0.25">
      <c r="B706" s="271" t="s">
        <v>1021</v>
      </c>
      <c r="C706" s="271" t="s">
        <v>1878</v>
      </c>
      <c r="D706" s="271" t="s">
        <v>258</v>
      </c>
    </row>
    <row r="707" spans="2:4" x14ac:dyDescent="0.25">
      <c r="B707" s="271" t="s">
        <v>1022</v>
      </c>
      <c r="C707" s="271" t="s">
        <v>1879</v>
      </c>
      <c r="D707" s="271" t="s">
        <v>258</v>
      </c>
    </row>
    <row r="708" spans="2:4" x14ac:dyDescent="0.25">
      <c r="B708" s="271" t="s">
        <v>1023</v>
      </c>
      <c r="C708" s="271" t="s">
        <v>1880</v>
      </c>
      <c r="D708" s="271" t="s">
        <v>258</v>
      </c>
    </row>
    <row r="709" spans="2:4" x14ac:dyDescent="0.25">
      <c r="B709" s="271" t="s">
        <v>1024</v>
      </c>
      <c r="C709" s="271" t="s">
        <v>1881</v>
      </c>
      <c r="D709" s="271" t="s">
        <v>258</v>
      </c>
    </row>
    <row r="710" spans="2:4" x14ac:dyDescent="0.25">
      <c r="B710" s="271" t="s">
        <v>1025</v>
      </c>
      <c r="C710" s="271" t="s">
        <v>1882</v>
      </c>
      <c r="D710" s="271" t="s">
        <v>258</v>
      </c>
    </row>
    <row r="711" spans="2:4" x14ac:dyDescent="0.25">
      <c r="B711" s="271" t="s">
        <v>1026</v>
      </c>
      <c r="C711" s="271" t="s">
        <v>1883</v>
      </c>
      <c r="D711" s="271" t="s">
        <v>258</v>
      </c>
    </row>
    <row r="712" spans="2:4" x14ac:dyDescent="0.25">
      <c r="B712" s="271" t="s">
        <v>1027</v>
      </c>
      <c r="C712" s="271" t="s">
        <v>1884</v>
      </c>
      <c r="D712" s="271" t="s">
        <v>258</v>
      </c>
    </row>
    <row r="713" spans="2:4" x14ac:dyDescent="0.25">
      <c r="B713" s="271" t="s">
        <v>1028</v>
      </c>
      <c r="C713" s="271" t="s">
        <v>1885</v>
      </c>
      <c r="D713" s="271" t="s">
        <v>258</v>
      </c>
    </row>
    <row r="714" spans="2:4" x14ac:dyDescent="0.25">
      <c r="B714" s="271" t="s">
        <v>1029</v>
      </c>
      <c r="C714" s="271" t="s">
        <v>1886</v>
      </c>
      <c r="D714" s="271" t="s">
        <v>258</v>
      </c>
    </row>
    <row r="715" spans="2:4" x14ac:dyDescent="0.25">
      <c r="B715" s="271" t="s">
        <v>1030</v>
      </c>
      <c r="C715" s="271" t="s">
        <v>1887</v>
      </c>
      <c r="D715" s="271" t="s">
        <v>258</v>
      </c>
    </row>
    <row r="716" spans="2:4" x14ac:dyDescent="0.25">
      <c r="B716" s="271" t="s">
        <v>1031</v>
      </c>
      <c r="C716" s="271" t="s">
        <v>1888</v>
      </c>
      <c r="D716" s="271" t="s">
        <v>258</v>
      </c>
    </row>
    <row r="717" spans="2:4" x14ac:dyDescent="0.25">
      <c r="B717" s="271" t="s">
        <v>1032</v>
      </c>
      <c r="C717" s="271" t="s">
        <v>1889</v>
      </c>
      <c r="D717" s="271" t="s">
        <v>258</v>
      </c>
    </row>
    <row r="718" spans="2:4" x14ac:dyDescent="0.25">
      <c r="B718" s="271" t="s">
        <v>1033</v>
      </c>
      <c r="C718" s="271" t="s">
        <v>1890</v>
      </c>
      <c r="D718" s="271" t="s">
        <v>258</v>
      </c>
    </row>
    <row r="719" spans="2:4" x14ac:dyDescent="0.25">
      <c r="B719" s="271" t="s">
        <v>1034</v>
      </c>
      <c r="C719" s="271" t="s">
        <v>1891</v>
      </c>
      <c r="D719" s="271" t="s">
        <v>258</v>
      </c>
    </row>
    <row r="720" spans="2:4" x14ac:dyDescent="0.25">
      <c r="B720" s="271" t="s">
        <v>1035</v>
      </c>
      <c r="C720" s="271" t="s">
        <v>1892</v>
      </c>
      <c r="D720" s="271" t="s">
        <v>258</v>
      </c>
    </row>
    <row r="721" spans="2:4" x14ac:dyDescent="0.25">
      <c r="B721" s="271" t="s">
        <v>1036</v>
      </c>
      <c r="C721" s="271" t="s">
        <v>1748</v>
      </c>
      <c r="D721" s="271" t="s">
        <v>258</v>
      </c>
    </row>
    <row r="722" spans="2:4" x14ac:dyDescent="0.25">
      <c r="D722" s="271" t="s">
        <v>435</v>
      </c>
    </row>
    <row r="723" spans="2:4" x14ac:dyDescent="0.25">
      <c r="B723" s="271" t="s">
        <v>2951</v>
      </c>
      <c r="C723" s="271" t="s">
        <v>1749</v>
      </c>
      <c r="D723" s="271" t="s">
        <v>258</v>
      </c>
    </row>
    <row r="724" spans="2:4" x14ac:dyDescent="0.25">
      <c r="B724" s="271" t="s">
        <v>2952</v>
      </c>
      <c r="C724" s="271" t="s">
        <v>1750</v>
      </c>
      <c r="D724" s="271" t="s">
        <v>258</v>
      </c>
    </row>
    <row r="725" spans="2:4" x14ac:dyDescent="0.25">
      <c r="B725" s="271" t="s">
        <v>1037</v>
      </c>
      <c r="C725" s="271" t="s">
        <v>1751</v>
      </c>
      <c r="D725" s="271" t="s">
        <v>258</v>
      </c>
    </row>
    <row r="726" spans="2:4" x14ac:dyDescent="0.25">
      <c r="B726" s="271" t="s">
        <v>2953</v>
      </c>
      <c r="C726" s="271" t="s">
        <v>1752</v>
      </c>
      <c r="D726" s="271" t="s">
        <v>258</v>
      </c>
    </row>
    <row r="727" spans="2:4" x14ac:dyDescent="0.25">
      <c r="B727" s="271" t="s">
        <v>1038</v>
      </c>
      <c r="C727" s="271" t="s">
        <v>1753</v>
      </c>
      <c r="D727" s="271" t="s">
        <v>258</v>
      </c>
    </row>
    <row r="728" spans="2:4" x14ac:dyDescent="0.25">
      <c r="B728" s="271" t="s">
        <v>2954</v>
      </c>
      <c r="C728" s="271" t="s">
        <v>1754</v>
      </c>
      <c r="D728" s="271" t="s">
        <v>258</v>
      </c>
    </row>
    <row r="729" spans="2:4" x14ac:dyDescent="0.25">
      <c r="B729" s="271" t="s">
        <v>2955</v>
      </c>
      <c r="C729" s="271" t="s">
        <v>1755</v>
      </c>
      <c r="D729" s="271" t="s">
        <v>258</v>
      </c>
    </row>
    <row r="730" spans="2:4" x14ac:dyDescent="0.25">
      <c r="B730" s="271" t="s">
        <v>2956</v>
      </c>
      <c r="C730" s="271" t="s">
        <v>1756</v>
      </c>
      <c r="D730" s="271" t="s">
        <v>258</v>
      </c>
    </row>
    <row r="731" spans="2:4" x14ac:dyDescent="0.25">
      <c r="B731" s="271" t="s">
        <v>2957</v>
      </c>
      <c r="C731" s="271" t="s">
        <v>1757</v>
      </c>
      <c r="D731" s="271" t="s">
        <v>258</v>
      </c>
    </row>
    <row r="732" spans="2:4" x14ac:dyDescent="0.25">
      <c r="B732" s="271" t="s">
        <v>2958</v>
      </c>
      <c r="C732" s="271" t="s">
        <v>1758</v>
      </c>
      <c r="D732" s="271" t="s">
        <v>258</v>
      </c>
    </row>
    <row r="733" spans="2:4" x14ac:dyDescent="0.25">
      <c r="B733" s="271" t="s">
        <v>1039</v>
      </c>
      <c r="C733" s="271" t="s">
        <v>1759</v>
      </c>
      <c r="D733" s="271" t="s">
        <v>258</v>
      </c>
    </row>
    <row r="734" spans="2:4" x14ac:dyDescent="0.25">
      <c r="B734" s="271" t="s">
        <v>2959</v>
      </c>
      <c r="C734" s="271" t="s">
        <v>1760</v>
      </c>
      <c r="D734" s="271" t="s">
        <v>258</v>
      </c>
    </row>
    <row r="735" spans="2:4" x14ac:dyDescent="0.25">
      <c r="B735" s="271" t="s">
        <v>1040</v>
      </c>
      <c r="C735" s="271" t="s">
        <v>1761</v>
      </c>
      <c r="D735" s="271" t="s">
        <v>258</v>
      </c>
    </row>
    <row r="736" spans="2:4" x14ac:dyDescent="0.25">
      <c r="B736" s="271" t="s">
        <v>2960</v>
      </c>
      <c r="C736" s="271" t="s">
        <v>1762</v>
      </c>
      <c r="D736" s="271" t="s">
        <v>258</v>
      </c>
    </row>
    <row r="737" spans="2:4" x14ac:dyDescent="0.25">
      <c r="B737" s="271" t="s">
        <v>2961</v>
      </c>
      <c r="C737" s="271" t="s">
        <v>1763</v>
      </c>
      <c r="D737" s="271" t="s">
        <v>258</v>
      </c>
    </row>
    <row r="738" spans="2:4" x14ac:dyDescent="0.25">
      <c r="B738" s="271" t="s">
        <v>2962</v>
      </c>
      <c r="C738" s="271" t="s">
        <v>1764</v>
      </c>
      <c r="D738" s="271" t="s">
        <v>258</v>
      </c>
    </row>
    <row r="739" spans="2:4" x14ac:dyDescent="0.25">
      <c r="B739" s="271" t="s">
        <v>2963</v>
      </c>
      <c r="C739" s="271" t="s">
        <v>1765</v>
      </c>
      <c r="D739" s="271" t="s">
        <v>258</v>
      </c>
    </row>
    <row r="740" spans="2:4" x14ac:dyDescent="0.25">
      <c r="B740" s="271" t="s">
        <v>2964</v>
      </c>
      <c r="C740" s="271" t="s">
        <v>1766</v>
      </c>
      <c r="D740" s="271" t="s">
        <v>258</v>
      </c>
    </row>
    <row r="741" spans="2:4" x14ac:dyDescent="0.25">
      <c r="B741" s="271" t="s">
        <v>1041</v>
      </c>
      <c r="C741" s="271" t="s">
        <v>1767</v>
      </c>
      <c r="D741" s="271" t="s">
        <v>258</v>
      </c>
    </row>
    <row r="742" spans="2:4" x14ac:dyDescent="0.25">
      <c r="B742" s="271" t="s">
        <v>2965</v>
      </c>
      <c r="C742" s="271" t="s">
        <v>1768</v>
      </c>
      <c r="D742" s="271" t="s">
        <v>258</v>
      </c>
    </row>
    <row r="743" spans="2:4" x14ac:dyDescent="0.25">
      <c r="B743" s="271" t="s">
        <v>1042</v>
      </c>
      <c r="C743" s="271" t="s">
        <v>1769</v>
      </c>
      <c r="D743" s="271" t="s">
        <v>258</v>
      </c>
    </row>
    <row r="744" spans="2:4" x14ac:dyDescent="0.25">
      <c r="B744" s="271" t="s">
        <v>2966</v>
      </c>
      <c r="C744" s="271" t="s">
        <v>1770</v>
      </c>
      <c r="D744" s="271" t="s">
        <v>258</v>
      </c>
    </row>
    <row r="745" spans="2:4" x14ac:dyDescent="0.25">
      <c r="B745" s="271" t="s">
        <v>2967</v>
      </c>
      <c r="C745" s="271" t="s">
        <v>1771</v>
      </c>
      <c r="D745" s="271" t="s">
        <v>258</v>
      </c>
    </row>
    <row r="746" spans="2:4" x14ac:dyDescent="0.25">
      <c r="B746" s="271" t="s">
        <v>2968</v>
      </c>
      <c r="C746" s="271" t="s">
        <v>1772</v>
      </c>
      <c r="D746" s="271" t="s">
        <v>258</v>
      </c>
    </row>
    <row r="747" spans="2:4" x14ac:dyDescent="0.25">
      <c r="B747" s="271" t="s">
        <v>2969</v>
      </c>
      <c r="C747" s="271" t="s">
        <v>1773</v>
      </c>
      <c r="D747" s="271" t="s">
        <v>258</v>
      </c>
    </row>
    <row r="748" spans="2:4" x14ac:dyDescent="0.25">
      <c r="B748" s="271" t="s">
        <v>2970</v>
      </c>
      <c r="C748" s="271" t="s">
        <v>1774</v>
      </c>
      <c r="D748" s="271" t="s">
        <v>258</v>
      </c>
    </row>
    <row r="749" spans="2:4" x14ac:dyDescent="0.25">
      <c r="B749" s="271" t="s">
        <v>1043</v>
      </c>
      <c r="C749" s="271" t="s">
        <v>1775</v>
      </c>
      <c r="D749" s="271" t="s">
        <v>258</v>
      </c>
    </row>
    <row r="750" spans="2:4" x14ac:dyDescent="0.25">
      <c r="B750" s="271" t="s">
        <v>2971</v>
      </c>
      <c r="C750" s="271" t="s">
        <v>1776</v>
      </c>
      <c r="D750" s="271" t="s">
        <v>258</v>
      </c>
    </row>
    <row r="751" spans="2:4" x14ac:dyDescent="0.25">
      <c r="B751" s="271" t="s">
        <v>1044</v>
      </c>
      <c r="C751" s="271" t="s">
        <v>1777</v>
      </c>
      <c r="D751" s="271" t="s">
        <v>258</v>
      </c>
    </row>
    <row r="752" spans="2:4" x14ac:dyDescent="0.25">
      <c r="B752" s="271" t="s">
        <v>2972</v>
      </c>
      <c r="C752" s="271" t="s">
        <v>1778</v>
      </c>
      <c r="D752" s="271" t="s">
        <v>258</v>
      </c>
    </row>
    <row r="753" spans="2:4" x14ac:dyDescent="0.25">
      <c r="B753" s="271" t="s">
        <v>2973</v>
      </c>
      <c r="C753" s="271" t="s">
        <v>1779</v>
      </c>
      <c r="D753" s="271" t="s">
        <v>258</v>
      </c>
    </row>
    <row r="754" spans="2:4" x14ac:dyDescent="0.25">
      <c r="B754" s="271" t="s">
        <v>2974</v>
      </c>
      <c r="C754" s="271" t="s">
        <v>1780</v>
      </c>
      <c r="D754" s="271" t="s">
        <v>258</v>
      </c>
    </row>
    <row r="755" spans="2:4" x14ac:dyDescent="0.25">
      <c r="B755" s="271" t="s">
        <v>2975</v>
      </c>
      <c r="C755" s="271" t="s">
        <v>3069</v>
      </c>
      <c r="D755" s="271" t="s">
        <v>258</v>
      </c>
    </row>
    <row r="756" spans="2:4" x14ac:dyDescent="0.25">
      <c r="B756" s="271" t="s">
        <v>2976</v>
      </c>
      <c r="C756" s="271" t="s">
        <v>3070</v>
      </c>
      <c r="D756" s="271" t="s">
        <v>258</v>
      </c>
    </row>
    <row r="757" spans="2:4" x14ac:dyDescent="0.25">
      <c r="B757" s="271" t="s">
        <v>1045</v>
      </c>
      <c r="C757" s="271" t="s">
        <v>3071</v>
      </c>
      <c r="D757" s="271" t="s">
        <v>258</v>
      </c>
    </row>
    <row r="758" spans="2:4" x14ac:dyDescent="0.25">
      <c r="B758" s="271" t="s">
        <v>2977</v>
      </c>
      <c r="C758" s="271" t="s">
        <v>3072</v>
      </c>
      <c r="D758" s="271" t="s">
        <v>258</v>
      </c>
    </row>
    <row r="759" spans="2:4" x14ac:dyDescent="0.25">
      <c r="B759" s="271" t="s">
        <v>1046</v>
      </c>
      <c r="C759" s="271" t="s">
        <v>3073</v>
      </c>
      <c r="D759" s="271" t="s">
        <v>258</v>
      </c>
    </row>
    <row r="760" spans="2:4" x14ac:dyDescent="0.25">
      <c r="B760" s="271" t="s">
        <v>2978</v>
      </c>
      <c r="C760" s="271" t="s">
        <v>3074</v>
      </c>
      <c r="D760" s="271" t="s">
        <v>258</v>
      </c>
    </row>
    <row r="761" spans="2:4" x14ac:dyDescent="0.25">
      <c r="B761" s="271" t="s">
        <v>2979</v>
      </c>
      <c r="C761" s="271" t="s">
        <v>3075</v>
      </c>
      <c r="D761" s="271" t="s">
        <v>258</v>
      </c>
    </row>
    <row r="762" spans="2:4" x14ac:dyDescent="0.25">
      <c r="B762" s="271" t="s">
        <v>2980</v>
      </c>
      <c r="C762" s="271" t="s">
        <v>3076</v>
      </c>
      <c r="D762" s="271" t="s">
        <v>258</v>
      </c>
    </row>
    <row r="764" spans="2:4" x14ac:dyDescent="0.25">
      <c r="B764" s="271" t="s">
        <v>435</v>
      </c>
      <c r="C764" s="271" t="s">
        <v>1298</v>
      </c>
      <c r="D764" s="271" t="s">
        <v>435</v>
      </c>
    </row>
    <row r="765" spans="2:4" x14ac:dyDescent="0.25">
      <c r="B765" s="271" t="s">
        <v>1047</v>
      </c>
      <c r="C765" s="271" t="s">
        <v>1598</v>
      </c>
      <c r="D765" s="271" t="s">
        <v>258</v>
      </c>
    </row>
    <row r="766" spans="2:4" x14ac:dyDescent="0.25">
      <c r="B766" s="271" t="s">
        <v>1048</v>
      </c>
      <c r="C766" s="271" t="s">
        <v>1599</v>
      </c>
      <c r="D766" s="271" t="s">
        <v>258</v>
      </c>
    </row>
    <row r="767" spans="2:4" x14ac:dyDescent="0.25">
      <c r="B767" s="271" t="s">
        <v>3096</v>
      </c>
      <c r="C767" s="271" t="s">
        <v>3092</v>
      </c>
      <c r="D767" s="271" t="s">
        <v>258</v>
      </c>
    </row>
    <row r="768" spans="2:4" x14ac:dyDescent="0.25">
      <c r="B768" s="271" t="s">
        <v>435</v>
      </c>
      <c r="D768" s="271" t="s">
        <v>435</v>
      </c>
    </row>
    <row r="769" spans="2:4" x14ac:dyDescent="0.25">
      <c r="B769" s="271" t="s">
        <v>1049</v>
      </c>
      <c r="C769" s="271" t="s">
        <v>1893</v>
      </c>
      <c r="D769" s="271" t="s">
        <v>259</v>
      </c>
    </row>
    <row r="770" spans="2:4" x14ac:dyDescent="0.25">
      <c r="B770" s="271" t="s">
        <v>1050</v>
      </c>
      <c r="C770" s="271" t="s">
        <v>1894</v>
      </c>
      <c r="D770" s="271" t="s">
        <v>259</v>
      </c>
    </row>
    <row r="771" spans="2:4" x14ac:dyDescent="0.25">
      <c r="B771" s="271" t="s">
        <v>1051</v>
      </c>
      <c r="C771" s="271" t="s">
        <v>1895</v>
      </c>
      <c r="D771" s="271" t="s">
        <v>259</v>
      </c>
    </row>
    <row r="772" spans="2:4" x14ac:dyDescent="0.25">
      <c r="B772" s="271" t="s">
        <v>1052</v>
      </c>
      <c r="C772" s="271" t="s">
        <v>1896</v>
      </c>
      <c r="D772" s="271" t="s">
        <v>259</v>
      </c>
    </row>
    <row r="773" spans="2:4" x14ac:dyDescent="0.25">
      <c r="B773" s="271" t="s">
        <v>1053</v>
      </c>
      <c r="C773" s="271" t="s">
        <v>1897</v>
      </c>
      <c r="D773" s="271" t="s">
        <v>259</v>
      </c>
    </row>
    <row r="774" spans="2:4" x14ac:dyDescent="0.25">
      <c r="B774" s="271" t="s">
        <v>1054</v>
      </c>
      <c r="C774" s="271" t="s">
        <v>1898</v>
      </c>
      <c r="D774" s="271" t="s">
        <v>259</v>
      </c>
    </row>
    <row r="775" spans="2:4" x14ac:dyDescent="0.25">
      <c r="B775" s="271" t="s">
        <v>1055</v>
      </c>
      <c r="C775" s="271" t="s">
        <v>1899</v>
      </c>
      <c r="D775" s="271" t="s">
        <v>259</v>
      </c>
    </row>
    <row r="776" spans="2:4" x14ac:dyDescent="0.25">
      <c r="B776" s="271" t="s">
        <v>1056</v>
      </c>
      <c r="C776" s="271" t="s">
        <v>1900</v>
      </c>
      <c r="D776" s="271" t="s">
        <v>259</v>
      </c>
    </row>
    <row r="777" spans="2:4" x14ac:dyDescent="0.25">
      <c r="B777" s="271" t="s">
        <v>1057</v>
      </c>
      <c r="C777" s="271" t="s">
        <v>1901</v>
      </c>
      <c r="D777" s="271" t="s">
        <v>259</v>
      </c>
    </row>
    <row r="778" spans="2:4" x14ac:dyDescent="0.25">
      <c r="B778" s="271" t="s">
        <v>1058</v>
      </c>
      <c r="C778" s="271" t="s">
        <v>1902</v>
      </c>
      <c r="D778" s="271" t="s">
        <v>259</v>
      </c>
    </row>
    <row r="779" spans="2:4" x14ac:dyDescent="0.25">
      <c r="B779" s="271" t="s">
        <v>1059</v>
      </c>
      <c r="C779" s="271" t="s">
        <v>1903</v>
      </c>
      <c r="D779" s="271" t="s">
        <v>259</v>
      </c>
    </row>
    <row r="780" spans="2:4" x14ac:dyDescent="0.25">
      <c r="B780" s="271" t="s">
        <v>1060</v>
      </c>
      <c r="C780" s="271" t="s">
        <v>1904</v>
      </c>
      <c r="D780" s="271" t="s">
        <v>259</v>
      </c>
    </row>
    <row r="781" spans="2:4" x14ac:dyDescent="0.25">
      <c r="B781" s="271" t="s">
        <v>1061</v>
      </c>
      <c r="C781" s="271" t="s">
        <v>1905</v>
      </c>
      <c r="D781" s="271" t="s">
        <v>259</v>
      </c>
    </row>
    <row r="782" spans="2:4" x14ac:dyDescent="0.25">
      <c r="B782" s="271" t="s">
        <v>1062</v>
      </c>
      <c r="C782" s="271" t="s">
        <v>1906</v>
      </c>
      <c r="D782" s="271" t="s">
        <v>259</v>
      </c>
    </row>
    <row r="783" spans="2:4" x14ac:dyDescent="0.25">
      <c r="B783" s="271" t="s">
        <v>1063</v>
      </c>
      <c r="C783" s="271" t="s">
        <v>1907</v>
      </c>
      <c r="D783" s="271" t="s">
        <v>259</v>
      </c>
    </row>
    <row r="784" spans="2:4" x14ac:dyDescent="0.25">
      <c r="B784" s="271" t="s">
        <v>1064</v>
      </c>
      <c r="C784" s="271" t="s">
        <v>1908</v>
      </c>
      <c r="D784" s="271" t="s">
        <v>259</v>
      </c>
    </row>
    <row r="785" spans="2:4" x14ac:dyDescent="0.25">
      <c r="B785" s="271" t="s">
        <v>1065</v>
      </c>
      <c r="C785" s="271" t="s">
        <v>1909</v>
      </c>
      <c r="D785" s="271" t="s">
        <v>259</v>
      </c>
    </row>
    <row r="786" spans="2:4" x14ac:dyDescent="0.25">
      <c r="B786" s="271" t="s">
        <v>1066</v>
      </c>
      <c r="C786" s="271" t="s">
        <v>1910</v>
      </c>
      <c r="D786" s="271" t="s">
        <v>259</v>
      </c>
    </row>
    <row r="787" spans="2:4" x14ac:dyDescent="0.25">
      <c r="B787" s="271" t="s">
        <v>1067</v>
      </c>
      <c r="C787" s="271" t="s">
        <v>1911</v>
      </c>
      <c r="D787" s="271" t="s">
        <v>259</v>
      </c>
    </row>
    <row r="788" spans="2:4" x14ac:dyDescent="0.25">
      <c r="B788" s="271" t="s">
        <v>1068</v>
      </c>
      <c r="C788" s="271" t="s">
        <v>1912</v>
      </c>
      <c r="D788" s="271" t="s">
        <v>259</v>
      </c>
    </row>
    <row r="789" spans="2:4" x14ac:dyDescent="0.25">
      <c r="B789" s="271" t="s">
        <v>1069</v>
      </c>
      <c r="C789" s="271" t="s">
        <v>1913</v>
      </c>
      <c r="D789" s="271" t="s">
        <v>259</v>
      </c>
    </row>
    <row r="790" spans="2:4" x14ac:dyDescent="0.25">
      <c r="B790" s="271" t="s">
        <v>1070</v>
      </c>
      <c r="C790" s="271" t="s">
        <v>1914</v>
      </c>
      <c r="D790" s="271" t="s">
        <v>259</v>
      </c>
    </row>
    <row r="791" spans="2:4" x14ac:dyDescent="0.25">
      <c r="B791" s="271" t="s">
        <v>435</v>
      </c>
      <c r="C791" s="271" t="s">
        <v>1298</v>
      </c>
      <c r="D791" s="271" t="s">
        <v>435</v>
      </c>
    </row>
    <row r="792" spans="2:4" x14ac:dyDescent="0.25">
      <c r="B792" s="271" t="s">
        <v>1071</v>
      </c>
      <c r="C792" s="271" t="s">
        <v>1915</v>
      </c>
      <c r="D792" s="271" t="s">
        <v>259</v>
      </c>
    </row>
    <row r="793" spans="2:4" x14ac:dyDescent="0.25">
      <c r="B793" s="271" t="s">
        <v>1072</v>
      </c>
      <c r="C793" s="271" t="s">
        <v>1916</v>
      </c>
      <c r="D793" s="271" t="s">
        <v>259</v>
      </c>
    </row>
    <row r="794" spans="2:4" x14ac:dyDescent="0.25">
      <c r="B794" s="271" t="s">
        <v>1073</v>
      </c>
      <c r="C794" s="271" t="s">
        <v>1917</v>
      </c>
      <c r="D794" s="271" t="s">
        <v>259</v>
      </c>
    </row>
    <row r="795" spans="2:4" x14ac:dyDescent="0.25">
      <c r="B795" s="271" t="s">
        <v>1074</v>
      </c>
      <c r="C795" s="271" t="s">
        <v>1918</v>
      </c>
      <c r="D795" s="271" t="s">
        <v>259</v>
      </c>
    </row>
    <row r="796" spans="2:4" x14ac:dyDescent="0.25">
      <c r="B796" s="271" t="s">
        <v>1075</v>
      </c>
      <c r="C796" s="271" t="s">
        <v>1919</v>
      </c>
      <c r="D796" s="271" t="s">
        <v>259</v>
      </c>
    </row>
    <row r="797" spans="2:4" x14ac:dyDescent="0.25">
      <c r="B797" s="271" t="s">
        <v>1076</v>
      </c>
      <c r="C797" s="271" t="s">
        <v>1920</v>
      </c>
      <c r="D797" s="271" t="s">
        <v>259</v>
      </c>
    </row>
    <row r="798" spans="2:4" x14ac:dyDescent="0.25">
      <c r="B798" s="271" t="s">
        <v>1077</v>
      </c>
      <c r="C798" s="271" t="s">
        <v>1921</v>
      </c>
      <c r="D798" s="271" t="s">
        <v>259</v>
      </c>
    </row>
    <row r="799" spans="2:4" x14ac:dyDescent="0.25">
      <c r="B799" s="271" t="s">
        <v>1078</v>
      </c>
      <c r="C799" s="271" t="s">
        <v>1922</v>
      </c>
      <c r="D799" s="271" t="s">
        <v>259</v>
      </c>
    </row>
    <row r="800" spans="2:4" x14ac:dyDescent="0.25">
      <c r="B800" s="271" t="s">
        <v>1079</v>
      </c>
      <c r="C800" s="271" t="s">
        <v>1923</v>
      </c>
      <c r="D800" s="271" t="s">
        <v>259</v>
      </c>
    </row>
    <row r="801" spans="2:4" x14ac:dyDescent="0.25">
      <c r="B801" s="271" t="s">
        <v>1080</v>
      </c>
      <c r="C801" s="271" t="s">
        <v>1924</v>
      </c>
      <c r="D801" s="271" t="s">
        <v>259</v>
      </c>
    </row>
    <row r="802" spans="2:4" x14ac:dyDescent="0.25">
      <c r="B802" s="271" t="s">
        <v>1081</v>
      </c>
      <c r="C802" s="271" t="s">
        <v>1925</v>
      </c>
      <c r="D802" s="271" t="s">
        <v>259</v>
      </c>
    </row>
    <row r="803" spans="2:4" x14ac:dyDescent="0.25">
      <c r="B803" s="271" t="s">
        <v>1082</v>
      </c>
      <c r="C803" s="271" t="s">
        <v>1926</v>
      </c>
      <c r="D803" s="271" t="s">
        <v>259</v>
      </c>
    </row>
    <row r="804" spans="2:4" x14ac:dyDescent="0.25">
      <c r="B804" s="271" t="s">
        <v>1083</v>
      </c>
      <c r="C804" s="271" t="s">
        <v>1927</v>
      </c>
      <c r="D804" s="271" t="s">
        <v>259</v>
      </c>
    </row>
    <row r="805" spans="2:4" x14ac:dyDescent="0.25">
      <c r="B805" s="271" t="s">
        <v>1084</v>
      </c>
      <c r="C805" s="271" t="s">
        <v>1928</v>
      </c>
      <c r="D805" s="271" t="s">
        <v>259</v>
      </c>
    </row>
    <row r="806" spans="2:4" x14ac:dyDescent="0.25">
      <c r="B806" s="271" t="s">
        <v>1085</v>
      </c>
      <c r="C806" s="271" t="s">
        <v>1929</v>
      </c>
      <c r="D806" s="271" t="s">
        <v>259</v>
      </c>
    </row>
    <row r="807" spans="2:4" x14ac:dyDescent="0.25">
      <c r="B807" s="271" t="s">
        <v>1086</v>
      </c>
      <c r="C807" s="271" t="s">
        <v>1930</v>
      </c>
      <c r="D807" s="271" t="s">
        <v>259</v>
      </c>
    </row>
    <row r="808" spans="2:4" x14ac:dyDescent="0.25">
      <c r="B808" s="271" t="s">
        <v>1087</v>
      </c>
      <c r="C808" s="271" t="s">
        <v>1830</v>
      </c>
      <c r="D808" s="271" t="s">
        <v>259</v>
      </c>
    </row>
    <row r="809" spans="2:4" x14ac:dyDescent="0.25">
      <c r="D809" s="271" t="s">
        <v>435</v>
      </c>
    </row>
    <row r="810" spans="2:4" x14ac:dyDescent="0.25">
      <c r="B810" s="271" t="s">
        <v>3011</v>
      </c>
      <c r="C810" s="271" t="s">
        <v>1831</v>
      </c>
      <c r="D810" s="271" t="s">
        <v>259</v>
      </c>
    </row>
    <row r="811" spans="2:4" x14ac:dyDescent="0.25">
      <c r="B811" s="271" t="s">
        <v>3012</v>
      </c>
      <c r="C811" s="271" t="s">
        <v>1832</v>
      </c>
      <c r="D811" s="271" t="s">
        <v>259</v>
      </c>
    </row>
    <row r="812" spans="2:4" x14ac:dyDescent="0.25">
      <c r="B812" s="271" t="s">
        <v>1088</v>
      </c>
      <c r="C812" s="271" t="s">
        <v>1833</v>
      </c>
      <c r="D812" s="271" t="s">
        <v>259</v>
      </c>
    </row>
    <row r="813" spans="2:4" x14ac:dyDescent="0.25">
      <c r="B813" s="271" t="s">
        <v>3013</v>
      </c>
      <c r="C813" s="271" t="s">
        <v>1834</v>
      </c>
      <c r="D813" s="271" t="s">
        <v>259</v>
      </c>
    </row>
    <row r="814" spans="2:4" x14ac:dyDescent="0.25">
      <c r="B814" s="271" t="s">
        <v>1089</v>
      </c>
      <c r="C814" s="271" t="s">
        <v>1835</v>
      </c>
      <c r="D814" s="271" t="s">
        <v>259</v>
      </c>
    </row>
    <row r="815" spans="2:4" x14ac:dyDescent="0.25">
      <c r="B815" s="271" t="s">
        <v>1090</v>
      </c>
      <c r="C815" s="271" t="s">
        <v>1836</v>
      </c>
      <c r="D815" s="271" t="s">
        <v>259</v>
      </c>
    </row>
    <row r="816" spans="2:4" x14ac:dyDescent="0.25">
      <c r="B816" s="271" t="s">
        <v>3014</v>
      </c>
      <c r="C816" s="271" t="s">
        <v>1837</v>
      </c>
      <c r="D816" s="271" t="s">
        <v>259</v>
      </c>
    </row>
    <row r="817" spans="2:4" x14ac:dyDescent="0.25">
      <c r="B817" s="271" t="s">
        <v>3015</v>
      </c>
      <c r="C817" s="271" t="s">
        <v>1838</v>
      </c>
      <c r="D817" s="271" t="s">
        <v>259</v>
      </c>
    </row>
    <row r="818" spans="2:4" x14ac:dyDescent="0.25">
      <c r="B818" s="271" t="s">
        <v>1091</v>
      </c>
      <c r="C818" s="271" t="s">
        <v>1839</v>
      </c>
      <c r="D818" s="271" t="s">
        <v>259</v>
      </c>
    </row>
    <row r="819" spans="2:4" x14ac:dyDescent="0.25">
      <c r="B819" s="271" t="s">
        <v>3016</v>
      </c>
      <c r="C819" s="271" t="s">
        <v>1840</v>
      </c>
      <c r="D819" s="271" t="s">
        <v>259</v>
      </c>
    </row>
    <row r="820" spans="2:4" x14ac:dyDescent="0.25">
      <c r="B820" s="271" t="s">
        <v>1092</v>
      </c>
      <c r="C820" s="271" t="s">
        <v>1841</v>
      </c>
      <c r="D820" s="271" t="s">
        <v>259</v>
      </c>
    </row>
    <row r="821" spans="2:4" x14ac:dyDescent="0.25">
      <c r="B821" s="271" t="s">
        <v>1093</v>
      </c>
      <c r="C821" s="271" t="s">
        <v>1842</v>
      </c>
      <c r="D821" s="271" t="s">
        <v>259</v>
      </c>
    </row>
    <row r="822" spans="2:4" x14ac:dyDescent="0.25">
      <c r="B822" s="271" t="s">
        <v>3017</v>
      </c>
      <c r="C822" s="271" t="s">
        <v>1843</v>
      </c>
      <c r="D822" s="271" t="s">
        <v>259</v>
      </c>
    </row>
    <row r="823" spans="2:4" x14ac:dyDescent="0.25">
      <c r="B823" s="271" t="s">
        <v>3018</v>
      </c>
      <c r="C823" s="271" t="s">
        <v>1844</v>
      </c>
      <c r="D823" s="271" t="s">
        <v>259</v>
      </c>
    </row>
    <row r="824" spans="2:4" x14ac:dyDescent="0.25">
      <c r="B824" s="271" t="s">
        <v>1094</v>
      </c>
      <c r="C824" s="271" t="s">
        <v>1845</v>
      </c>
      <c r="D824" s="271" t="s">
        <v>259</v>
      </c>
    </row>
    <row r="825" spans="2:4" x14ac:dyDescent="0.25">
      <c r="B825" s="271" t="s">
        <v>3019</v>
      </c>
      <c r="C825" s="271" t="s">
        <v>1846</v>
      </c>
      <c r="D825" s="271" t="s">
        <v>259</v>
      </c>
    </row>
    <row r="826" spans="2:4" x14ac:dyDescent="0.25">
      <c r="B826" s="271" t="s">
        <v>1095</v>
      </c>
      <c r="C826" s="271" t="s">
        <v>1847</v>
      </c>
      <c r="D826" s="271" t="s">
        <v>259</v>
      </c>
    </row>
    <row r="827" spans="2:4" x14ac:dyDescent="0.25">
      <c r="B827" s="271" t="s">
        <v>1096</v>
      </c>
      <c r="C827" s="271" t="s">
        <v>1848</v>
      </c>
      <c r="D827" s="271" t="s">
        <v>259</v>
      </c>
    </row>
    <row r="828" spans="2:4" x14ac:dyDescent="0.25">
      <c r="B828" s="271" t="s">
        <v>3020</v>
      </c>
      <c r="C828" s="271" t="s">
        <v>1849</v>
      </c>
      <c r="D828" s="271" t="s">
        <v>259</v>
      </c>
    </row>
    <row r="829" spans="2:4" x14ac:dyDescent="0.25">
      <c r="B829" s="271" t="s">
        <v>3021</v>
      </c>
      <c r="C829" s="271" t="s">
        <v>1850</v>
      </c>
      <c r="D829" s="271" t="s">
        <v>259</v>
      </c>
    </row>
    <row r="830" spans="2:4" x14ac:dyDescent="0.25">
      <c r="B830" s="271" t="s">
        <v>1097</v>
      </c>
      <c r="C830" s="271" t="s">
        <v>1851</v>
      </c>
      <c r="D830" s="271" t="s">
        <v>259</v>
      </c>
    </row>
    <row r="831" spans="2:4" x14ac:dyDescent="0.25">
      <c r="B831" s="271" t="s">
        <v>3022</v>
      </c>
      <c r="C831" s="271" t="s">
        <v>1852</v>
      </c>
      <c r="D831" s="271" t="s">
        <v>259</v>
      </c>
    </row>
    <row r="832" spans="2:4" x14ac:dyDescent="0.25">
      <c r="B832" s="271" t="s">
        <v>1098</v>
      </c>
      <c r="C832" s="271" t="s">
        <v>1853</v>
      </c>
      <c r="D832" s="271" t="s">
        <v>259</v>
      </c>
    </row>
    <row r="833" spans="2:4" x14ac:dyDescent="0.25">
      <c r="B833" s="271" t="s">
        <v>1099</v>
      </c>
      <c r="C833" s="271" t="s">
        <v>1854</v>
      </c>
      <c r="D833" s="271" t="s">
        <v>259</v>
      </c>
    </row>
    <row r="834" spans="2:4" x14ac:dyDescent="0.25">
      <c r="B834" s="271" t="s">
        <v>3023</v>
      </c>
      <c r="C834" s="271" t="s">
        <v>3077</v>
      </c>
      <c r="D834" s="271" t="s">
        <v>259</v>
      </c>
    </row>
    <row r="835" spans="2:4" x14ac:dyDescent="0.25">
      <c r="B835" s="271" t="s">
        <v>3024</v>
      </c>
      <c r="C835" s="271" t="s">
        <v>3078</v>
      </c>
      <c r="D835" s="271" t="s">
        <v>259</v>
      </c>
    </row>
    <row r="836" spans="2:4" x14ac:dyDescent="0.25">
      <c r="B836" s="271" t="s">
        <v>1100</v>
      </c>
      <c r="C836" s="271" t="s">
        <v>3079</v>
      </c>
      <c r="D836" s="271" t="s">
        <v>259</v>
      </c>
    </row>
    <row r="837" spans="2:4" x14ac:dyDescent="0.25">
      <c r="B837" s="271" t="s">
        <v>3025</v>
      </c>
      <c r="C837" s="271" t="s">
        <v>3080</v>
      </c>
      <c r="D837" s="271" t="s">
        <v>259</v>
      </c>
    </row>
    <row r="838" spans="2:4" x14ac:dyDescent="0.25">
      <c r="B838" s="271" t="s">
        <v>1101</v>
      </c>
      <c r="C838" s="271" t="s">
        <v>3081</v>
      </c>
      <c r="D838" s="271" t="s">
        <v>259</v>
      </c>
    </row>
    <row r="839" spans="2:4" x14ac:dyDescent="0.25">
      <c r="B839" s="271" t="s">
        <v>1102</v>
      </c>
      <c r="C839" s="271" t="s">
        <v>3082</v>
      </c>
      <c r="D839" s="271" t="s">
        <v>259</v>
      </c>
    </row>
    <row r="841" spans="2:4" x14ac:dyDescent="0.25">
      <c r="B841" s="271" t="s">
        <v>435</v>
      </c>
      <c r="C841" s="271" t="s">
        <v>1298</v>
      </c>
      <c r="D841" s="271" t="s">
        <v>435</v>
      </c>
    </row>
    <row r="842" spans="2:4" x14ac:dyDescent="0.25">
      <c r="B842" s="271" t="s">
        <v>1103</v>
      </c>
      <c r="C842" s="271" t="s">
        <v>1678</v>
      </c>
      <c r="D842" s="271" t="s">
        <v>259</v>
      </c>
    </row>
    <row r="843" spans="2:4" x14ac:dyDescent="0.25">
      <c r="B843" s="271" t="s">
        <v>1104</v>
      </c>
      <c r="C843" s="271" t="s">
        <v>1679</v>
      </c>
      <c r="D843" s="271" t="s">
        <v>259</v>
      </c>
    </row>
    <row r="844" spans="2:4" x14ac:dyDescent="0.25">
      <c r="B844" s="271" t="s">
        <v>3097</v>
      </c>
      <c r="C844" s="271" t="s">
        <v>3100</v>
      </c>
      <c r="D844" s="271" t="s">
        <v>259</v>
      </c>
    </row>
    <row r="845" spans="2:4" x14ac:dyDescent="0.25">
      <c r="D845" s="271" t="s">
        <v>435</v>
      </c>
    </row>
    <row r="846" spans="2:4" x14ac:dyDescent="0.25">
      <c r="B846" s="271" t="s">
        <v>1105</v>
      </c>
      <c r="C846" s="271" t="s">
        <v>1931</v>
      </c>
      <c r="D846" s="271" t="s">
        <v>258</v>
      </c>
    </row>
    <row r="847" spans="2:4" x14ac:dyDescent="0.25">
      <c r="B847" s="271" t="s">
        <v>1106</v>
      </c>
      <c r="C847" s="271" t="s">
        <v>1932</v>
      </c>
      <c r="D847" s="271" t="s">
        <v>258</v>
      </c>
    </row>
    <row r="848" spans="2:4" x14ac:dyDescent="0.25">
      <c r="B848" s="271" t="s">
        <v>1107</v>
      </c>
      <c r="C848" s="271" t="s">
        <v>1933</v>
      </c>
      <c r="D848" s="271" t="s">
        <v>258</v>
      </c>
    </row>
    <row r="849" spans="2:4" x14ac:dyDescent="0.25">
      <c r="B849" s="271" t="s">
        <v>1108</v>
      </c>
      <c r="C849" s="271" t="s">
        <v>1934</v>
      </c>
      <c r="D849" s="271" t="s">
        <v>258</v>
      </c>
    </row>
    <row r="850" spans="2:4" x14ac:dyDescent="0.25">
      <c r="B850" s="271" t="s">
        <v>1109</v>
      </c>
      <c r="C850" s="271" t="s">
        <v>1935</v>
      </c>
      <c r="D850" s="271" t="s">
        <v>258</v>
      </c>
    </row>
    <row r="851" spans="2:4" x14ac:dyDescent="0.25">
      <c r="B851" s="271" t="s">
        <v>1110</v>
      </c>
      <c r="C851" s="271" t="s">
        <v>1936</v>
      </c>
      <c r="D851" s="271" t="s">
        <v>258</v>
      </c>
    </row>
    <row r="852" spans="2:4" x14ac:dyDescent="0.25">
      <c r="B852" s="271" t="s">
        <v>1111</v>
      </c>
      <c r="C852" s="271" t="s">
        <v>1937</v>
      </c>
      <c r="D852" s="271" t="s">
        <v>258</v>
      </c>
    </row>
    <row r="853" spans="2:4" x14ac:dyDescent="0.25">
      <c r="B853" s="271" t="s">
        <v>1112</v>
      </c>
      <c r="C853" s="271" t="s">
        <v>1938</v>
      </c>
      <c r="D853" s="271" t="s">
        <v>258</v>
      </c>
    </row>
    <row r="854" spans="2:4" x14ac:dyDescent="0.25">
      <c r="B854" s="271" t="s">
        <v>1113</v>
      </c>
      <c r="C854" s="271" t="s">
        <v>1939</v>
      </c>
      <c r="D854" s="271" t="s">
        <v>258</v>
      </c>
    </row>
    <row r="855" spans="2:4" x14ac:dyDescent="0.25">
      <c r="B855" s="271" t="s">
        <v>1114</v>
      </c>
      <c r="C855" s="271" t="s">
        <v>1940</v>
      </c>
      <c r="D855" s="271" t="s">
        <v>258</v>
      </c>
    </row>
    <row r="856" spans="2:4" x14ac:dyDescent="0.25">
      <c r="B856" s="271" t="s">
        <v>1115</v>
      </c>
      <c r="C856" s="271" t="s">
        <v>1941</v>
      </c>
      <c r="D856" s="271" t="s">
        <v>258</v>
      </c>
    </row>
    <row r="857" spans="2:4" x14ac:dyDescent="0.25">
      <c r="B857" s="271" t="s">
        <v>1116</v>
      </c>
      <c r="C857" s="271" t="s">
        <v>1942</v>
      </c>
      <c r="D857" s="271" t="s">
        <v>258</v>
      </c>
    </row>
    <row r="858" spans="2:4" x14ac:dyDescent="0.25">
      <c r="B858" s="271" t="s">
        <v>1117</v>
      </c>
      <c r="C858" s="271" t="s">
        <v>1943</v>
      </c>
      <c r="D858" s="271" t="s">
        <v>258</v>
      </c>
    </row>
    <row r="859" spans="2:4" x14ac:dyDescent="0.25">
      <c r="B859" s="271" t="s">
        <v>1118</v>
      </c>
      <c r="C859" s="271" t="s">
        <v>1944</v>
      </c>
      <c r="D859" s="271" t="s">
        <v>258</v>
      </c>
    </row>
    <row r="860" spans="2:4" x14ac:dyDescent="0.25">
      <c r="B860" s="271" t="s">
        <v>1119</v>
      </c>
      <c r="C860" s="271" t="s">
        <v>1945</v>
      </c>
      <c r="D860" s="271" t="s">
        <v>258</v>
      </c>
    </row>
    <row r="861" spans="2:4" x14ac:dyDescent="0.25">
      <c r="B861" s="271" t="s">
        <v>1120</v>
      </c>
      <c r="C861" s="271" t="s">
        <v>1946</v>
      </c>
      <c r="D861" s="271" t="s">
        <v>258</v>
      </c>
    </row>
    <row r="862" spans="2:4" x14ac:dyDescent="0.25">
      <c r="B862" s="271" t="s">
        <v>1121</v>
      </c>
      <c r="C862" s="271" t="s">
        <v>1947</v>
      </c>
      <c r="D862" s="271" t="s">
        <v>258</v>
      </c>
    </row>
    <row r="863" spans="2:4" x14ac:dyDescent="0.25">
      <c r="B863" s="271" t="s">
        <v>1122</v>
      </c>
      <c r="C863" s="271" t="s">
        <v>1948</v>
      </c>
      <c r="D863" s="271" t="s">
        <v>258</v>
      </c>
    </row>
    <row r="864" spans="2:4" x14ac:dyDescent="0.25">
      <c r="B864" s="271" t="s">
        <v>1123</v>
      </c>
      <c r="C864" s="271" t="s">
        <v>1873</v>
      </c>
      <c r="D864" s="271" t="s">
        <v>258</v>
      </c>
    </row>
    <row r="865" spans="2:4" x14ac:dyDescent="0.25">
      <c r="B865" s="271" t="s">
        <v>1124</v>
      </c>
      <c r="C865" s="271" t="s">
        <v>1874</v>
      </c>
      <c r="D865" s="271" t="s">
        <v>258</v>
      </c>
    </row>
    <row r="866" spans="2:4" x14ac:dyDescent="0.25">
      <c r="B866" s="271" t="s">
        <v>1125</v>
      </c>
      <c r="C866" s="271" t="s">
        <v>1875</v>
      </c>
      <c r="D866" s="271" t="s">
        <v>258</v>
      </c>
    </row>
    <row r="867" spans="2:4" x14ac:dyDescent="0.25">
      <c r="B867" s="271" t="s">
        <v>1126</v>
      </c>
      <c r="C867" s="271" t="s">
        <v>1876</v>
      </c>
      <c r="D867" s="271" t="s">
        <v>258</v>
      </c>
    </row>
    <row r="868" spans="2:4" x14ac:dyDescent="0.25">
      <c r="B868" s="271" t="s">
        <v>435</v>
      </c>
      <c r="C868" s="271" t="s">
        <v>1343</v>
      </c>
      <c r="D868" s="271" t="s">
        <v>435</v>
      </c>
    </row>
    <row r="869" spans="2:4" x14ac:dyDescent="0.25">
      <c r="B869" s="271" t="s">
        <v>1127</v>
      </c>
      <c r="C869" s="271" t="s">
        <v>1949</v>
      </c>
      <c r="D869" s="271" t="s">
        <v>258</v>
      </c>
    </row>
    <row r="870" spans="2:4" x14ac:dyDescent="0.25">
      <c r="B870" s="271" t="s">
        <v>1128</v>
      </c>
      <c r="C870" s="271" t="s">
        <v>1950</v>
      </c>
      <c r="D870" s="271" t="s">
        <v>258</v>
      </c>
    </row>
    <row r="871" spans="2:4" x14ac:dyDescent="0.25">
      <c r="B871" s="271" t="s">
        <v>1129</v>
      </c>
      <c r="C871" s="271" t="s">
        <v>1951</v>
      </c>
      <c r="D871" s="271" t="s">
        <v>258</v>
      </c>
    </row>
    <row r="872" spans="2:4" x14ac:dyDescent="0.25">
      <c r="B872" s="271" t="s">
        <v>1130</v>
      </c>
      <c r="C872" s="271" t="s">
        <v>1952</v>
      </c>
      <c r="D872" s="271" t="s">
        <v>258</v>
      </c>
    </row>
    <row r="873" spans="2:4" x14ac:dyDescent="0.25">
      <c r="B873" s="271" t="s">
        <v>1131</v>
      </c>
      <c r="C873" s="271" t="s">
        <v>1953</v>
      </c>
      <c r="D873" s="271" t="s">
        <v>258</v>
      </c>
    </row>
    <row r="874" spans="2:4" x14ac:dyDescent="0.25">
      <c r="B874" s="271" t="s">
        <v>1132</v>
      </c>
      <c r="C874" s="271" t="s">
        <v>1954</v>
      </c>
      <c r="D874" s="271" t="s">
        <v>258</v>
      </c>
    </row>
    <row r="875" spans="2:4" x14ac:dyDescent="0.25">
      <c r="B875" s="271" t="s">
        <v>1133</v>
      </c>
      <c r="C875" s="271" t="s">
        <v>1955</v>
      </c>
      <c r="D875" s="271" t="s">
        <v>258</v>
      </c>
    </row>
    <row r="876" spans="2:4" x14ac:dyDescent="0.25">
      <c r="B876" s="271" t="s">
        <v>1134</v>
      </c>
      <c r="C876" s="271" t="s">
        <v>1956</v>
      </c>
      <c r="D876" s="271" t="s">
        <v>258</v>
      </c>
    </row>
    <row r="877" spans="2:4" x14ac:dyDescent="0.25">
      <c r="B877" s="271" t="s">
        <v>1135</v>
      </c>
      <c r="C877" s="271" t="s">
        <v>1957</v>
      </c>
      <c r="D877" s="271" t="s">
        <v>258</v>
      </c>
    </row>
    <row r="878" spans="2:4" x14ac:dyDescent="0.25">
      <c r="B878" s="271" t="s">
        <v>1136</v>
      </c>
      <c r="C878" s="271" t="s">
        <v>1958</v>
      </c>
      <c r="D878" s="271" t="s">
        <v>258</v>
      </c>
    </row>
    <row r="879" spans="2:4" x14ac:dyDescent="0.25">
      <c r="B879" s="271" t="s">
        <v>1137</v>
      </c>
      <c r="C879" s="271" t="s">
        <v>1959</v>
      </c>
      <c r="D879" s="271" t="s">
        <v>258</v>
      </c>
    </row>
    <row r="880" spans="2:4" x14ac:dyDescent="0.25">
      <c r="B880" s="271" t="s">
        <v>1138</v>
      </c>
      <c r="C880" s="271" t="s">
        <v>1960</v>
      </c>
      <c r="D880" s="271" t="s">
        <v>258</v>
      </c>
    </row>
    <row r="881" spans="2:4" x14ac:dyDescent="0.25">
      <c r="B881" s="271" t="s">
        <v>1139</v>
      </c>
      <c r="C881" s="271" t="s">
        <v>1961</v>
      </c>
      <c r="D881" s="271" t="s">
        <v>258</v>
      </c>
    </row>
    <row r="882" spans="2:4" x14ac:dyDescent="0.25">
      <c r="B882" s="271" t="s">
        <v>1140</v>
      </c>
      <c r="C882" s="271" t="s">
        <v>1962</v>
      </c>
      <c r="D882" s="271" t="s">
        <v>258</v>
      </c>
    </row>
    <row r="883" spans="2:4" x14ac:dyDescent="0.25">
      <c r="B883" s="271" t="s">
        <v>1141</v>
      </c>
      <c r="C883" s="271" t="s">
        <v>1963</v>
      </c>
      <c r="D883" s="271" t="s">
        <v>258</v>
      </c>
    </row>
    <row r="884" spans="2:4" x14ac:dyDescent="0.25">
      <c r="B884" s="271" t="s">
        <v>1142</v>
      </c>
      <c r="C884" s="271" t="s">
        <v>1964</v>
      </c>
      <c r="D884" s="271" t="s">
        <v>258</v>
      </c>
    </row>
    <row r="885" spans="2:4" x14ac:dyDescent="0.25">
      <c r="B885" s="271" t="s">
        <v>1143</v>
      </c>
      <c r="C885" s="271" t="s">
        <v>1748</v>
      </c>
      <c r="D885" s="271" t="s">
        <v>258</v>
      </c>
    </row>
    <row r="886" spans="2:4" x14ac:dyDescent="0.25">
      <c r="D886" s="271" t="s">
        <v>435</v>
      </c>
    </row>
    <row r="887" spans="2:4" x14ac:dyDescent="0.25">
      <c r="B887" s="271" t="s">
        <v>2981</v>
      </c>
      <c r="C887" s="271" t="s">
        <v>1749</v>
      </c>
      <c r="D887" s="271" t="s">
        <v>258</v>
      </c>
    </row>
    <row r="888" spans="2:4" x14ac:dyDescent="0.25">
      <c r="B888" s="271" t="s">
        <v>2982</v>
      </c>
      <c r="C888" s="271" t="s">
        <v>1750</v>
      </c>
      <c r="D888" s="271" t="s">
        <v>258</v>
      </c>
    </row>
    <row r="889" spans="2:4" x14ac:dyDescent="0.25">
      <c r="B889" s="271" t="s">
        <v>2297</v>
      </c>
      <c r="C889" s="271" t="s">
        <v>1751</v>
      </c>
      <c r="D889" s="271" t="s">
        <v>258</v>
      </c>
    </row>
    <row r="890" spans="2:4" x14ac:dyDescent="0.25">
      <c r="B890" s="271" t="s">
        <v>2983</v>
      </c>
      <c r="C890" s="271" t="s">
        <v>1752</v>
      </c>
      <c r="D890" s="271" t="s">
        <v>258</v>
      </c>
    </row>
    <row r="891" spans="2:4" x14ac:dyDescent="0.25">
      <c r="B891" s="271" t="s">
        <v>2298</v>
      </c>
      <c r="C891" s="271" t="s">
        <v>1753</v>
      </c>
      <c r="D891" s="271" t="s">
        <v>258</v>
      </c>
    </row>
    <row r="892" spans="2:4" x14ac:dyDescent="0.25">
      <c r="B892" s="271" t="s">
        <v>2984</v>
      </c>
      <c r="C892" s="271" t="s">
        <v>1754</v>
      </c>
      <c r="D892" s="271" t="s">
        <v>258</v>
      </c>
    </row>
    <row r="893" spans="2:4" x14ac:dyDescent="0.25">
      <c r="B893" s="271" t="s">
        <v>2985</v>
      </c>
      <c r="C893" s="271" t="s">
        <v>1755</v>
      </c>
      <c r="D893" s="271" t="s">
        <v>258</v>
      </c>
    </row>
    <row r="894" spans="2:4" x14ac:dyDescent="0.25">
      <c r="B894" s="271" t="s">
        <v>2986</v>
      </c>
      <c r="C894" s="271" t="s">
        <v>1756</v>
      </c>
      <c r="D894" s="271" t="s">
        <v>258</v>
      </c>
    </row>
    <row r="895" spans="2:4" x14ac:dyDescent="0.25">
      <c r="B895" s="271" t="s">
        <v>2987</v>
      </c>
      <c r="C895" s="271" t="s">
        <v>1757</v>
      </c>
      <c r="D895" s="271" t="s">
        <v>258</v>
      </c>
    </row>
    <row r="896" spans="2:4" x14ac:dyDescent="0.25">
      <c r="B896" s="271" t="s">
        <v>2988</v>
      </c>
      <c r="C896" s="271" t="s">
        <v>1758</v>
      </c>
      <c r="D896" s="271" t="s">
        <v>258</v>
      </c>
    </row>
    <row r="897" spans="2:4" x14ac:dyDescent="0.25">
      <c r="B897" s="271" t="s">
        <v>2299</v>
      </c>
      <c r="C897" s="271" t="s">
        <v>1759</v>
      </c>
      <c r="D897" s="271" t="s">
        <v>258</v>
      </c>
    </row>
    <row r="898" spans="2:4" x14ac:dyDescent="0.25">
      <c r="B898" s="271" t="s">
        <v>2989</v>
      </c>
      <c r="C898" s="271" t="s">
        <v>1760</v>
      </c>
      <c r="D898" s="271" t="s">
        <v>258</v>
      </c>
    </row>
    <row r="899" spans="2:4" x14ac:dyDescent="0.25">
      <c r="B899" s="271" t="s">
        <v>2300</v>
      </c>
      <c r="C899" s="271" t="s">
        <v>1761</v>
      </c>
      <c r="D899" s="271" t="s">
        <v>258</v>
      </c>
    </row>
    <row r="900" spans="2:4" x14ac:dyDescent="0.25">
      <c r="B900" s="271" t="s">
        <v>2990</v>
      </c>
      <c r="C900" s="271" t="s">
        <v>1762</v>
      </c>
      <c r="D900" s="271" t="s">
        <v>258</v>
      </c>
    </row>
    <row r="901" spans="2:4" x14ac:dyDescent="0.25">
      <c r="B901" s="271" t="s">
        <v>2991</v>
      </c>
      <c r="C901" s="271" t="s">
        <v>1763</v>
      </c>
      <c r="D901" s="271" t="s">
        <v>258</v>
      </c>
    </row>
    <row r="902" spans="2:4" x14ac:dyDescent="0.25">
      <c r="B902" s="271" t="s">
        <v>2992</v>
      </c>
      <c r="C902" s="271" t="s">
        <v>1764</v>
      </c>
      <c r="D902" s="271" t="s">
        <v>258</v>
      </c>
    </row>
    <row r="903" spans="2:4" x14ac:dyDescent="0.25">
      <c r="B903" s="271" t="s">
        <v>2993</v>
      </c>
      <c r="C903" s="271" t="s">
        <v>1765</v>
      </c>
      <c r="D903" s="271" t="s">
        <v>258</v>
      </c>
    </row>
    <row r="904" spans="2:4" x14ac:dyDescent="0.25">
      <c r="B904" s="271" t="s">
        <v>2994</v>
      </c>
      <c r="C904" s="271" t="s">
        <v>1766</v>
      </c>
      <c r="D904" s="271" t="s">
        <v>258</v>
      </c>
    </row>
    <row r="905" spans="2:4" x14ac:dyDescent="0.25">
      <c r="B905" s="271" t="s">
        <v>2301</v>
      </c>
      <c r="C905" s="271" t="s">
        <v>1767</v>
      </c>
      <c r="D905" s="271" t="s">
        <v>258</v>
      </c>
    </row>
    <row r="906" spans="2:4" x14ac:dyDescent="0.25">
      <c r="B906" s="271" t="s">
        <v>2995</v>
      </c>
      <c r="C906" s="271" t="s">
        <v>1768</v>
      </c>
      <c r="D906" s="271" t="s">
        <v>258</v>
      </c>
    </row>
    <row r="907" spans="2:4" x14ac:dyDescent="0.25">
      <c r="B907" s="271" t="s">
        <v>2302</v>
      </c>
      <c r="C907" s="271" t="s">
        <v>1769</v>
      </c>
      <c r="D907" s="271" t="s">
        <v>258</v>
      </c>
    </row>
    <row r="908" spans="2:4" x14ac:dyDescent="0.25">
      <c r="B908" s="271" t="s">
        <v>2996</v>
      </c>
      <c r="C908" s="271" t="s">
        <v>1770</v>
      </c>
      <c r="D908" s="271" t="s">
        <v>258</v>
      </c>
    </row>
    <row r="909" spans="2:4" x14ac:dyDescent="0.25">
      <c r="B909" s="271" t="s">
        <v>2997</v>
      </c>
      <c r="C909" s="271" t="s">
        <v>1771</v>
      </c>
      <c r="D909" s="271" t="s">
        <v>258</v>
      </c>
    </row>
    <row r="910" spans="2:4" x14ac:dyDescent="0.25">
      <c r="B910" s="271" t="s">
        <v>2998</v>
      </c>
      <c r="C910" s="271" t="s">
        <v>1772</v>
      </c>
      <c r="D910" s="271" t="s">
        <v>258</v>
      </c>
    </row>
    <row r="911" spans="2:4" x14ac:dyDescent="0.25">
      <c r="B911" s="271" t="s">
        <v>2999</v>
      </c>
      <c r="C911" s="271" t="s">
        <v>1773</v>
      </c>
      <c r="D911" s="271" t="s">
        <v>258</v>
      </c>
    </row>
    <row r="912" spans="2:4" x14ac:dyDescent="0.25">
      <c r="B912" s="271" t="s">
        <v>3000</v>
      </c>
      <c r="C912" s="271" t="s">
        <v>1774</v>
      </c>
      <c r="D912" s="271" t="s">
        <v>258</v>
      </c>
    </row>
    <row r="913" spans="2:4" x14ac:dyDescent="0.25">
      <c r="B913" s="271" t="s">
        <v>2303</v>
      </c>
      <c r="C913" s="271" t="s">
        <v>1775</v>
      </c>
      <c r="D913" s="271" t="s">
        <v>258</v>
      </c>
    </row>
    <row r="914" spans="2:4" x14ac:dyDescent="0.25">
      <c r="B914" s="271" t="s">
        <v>3001</v>
      </c>
      <c r="C914" s="271" t="s">
        <v>1776</v>
      </c>
      <c r="D914" s="271" t="s">
        <v>258</v>
      </c>
    </row>
    <row r="915" spans="2:4" x14ac:dyDescent="0.25">
      <c r="B915" s="271" t="s">
        <v>2304</v>
      </c>
      <c r="C915" s="271" t="s">
        <v>1777</v>
      </c>
      <c r="D915" s="271" t="s">
        <v>258</v>
      </c>
    </row>
    <row r="916" spans="2:4" x14ac:dyDescent="0.25">
      <c r="B916" s="271" t="s">
        <v>3002</v>
      </c>
      <c r="C916" s="271" t="s">
        <v>1778</v>
      </c>
      <c r="D916" s="271" t="s">
        <v>258</v>
      </c>
    </row>
    <row r="917" spans="2:4" x14ac:dyDescent="0.25">
      <c r="B917" s="271" t="s">
        <v>3003</v>
      </c>
      <c r="C917" s="271" t="s">
        <v>1779</v>
      </c>
      <c r="D917" s="271" t="s">
        <v>258</v>
      </c>
    </row>
    <row r="918" spans="2:4" x14ac:dyDescent="0.25">
      <c r="B918" s="271" t="s">
        <v>3004</v>
      </c>
      <c r="C918" s="271" t="s">
        <v>1780</v>
      </c>
      <c r="D918" s="271" t="s">
        <v>258</v>
      </c>
    </row>
    <row r="919" spans="2:4" x14ac:dyDescent="0.25">
      <c r="B919" s="271" t="s">
        <v>3005</v>
      </c>
      <c r="C919" s="271" t="s">
        <v>3069</v>
      </c>
      <c r="D919" s="271" t="s">
        <v>258</v>
      </c>
    </row>
    <row r="920" spans="2:4" x14ac:dyDescent="0.25">
      <c r="B920" s="271" t="s">
        <v>3006</v>
      </c>
      <c r="C920" s="271" t="s">
        <v>3070</v>
      </c>
      <c r="D920" s="271" t="s">
        <v>258</v>
      </c>
    </row>
    <row r="921" spans="2:4" x14ac:dyDescent="0.25">
      <c r="B921" s="271" t="s">
        <v>2305</v>
      </c>
      <c r="C921" s="271" t="s">
        <v>3071</v>
      </c>
      <c r="D921" s="271" t="s">
        <v>258</v>
      </c>
    </row>
    <row r="922" spans="2:4" x14ac:dyDescent="0.25">
      <c r="B922" s="271" t="s">
        <v>3007</v>
      </c>
      <c r="C922" s="271" t="s">
        <v>3072</v>
      </c>
      <c r="D922" s="271" t="s">
        <v>258</v>
      </c>
    </row>
    <row r="923" spans="2:4" x14ac:dyDescent="0.25">
      <c r="B923" s="271" t="s">
        <v>2306</v>
      </c>
      <c r="C923" s="271" t="s">
        <v>3073</v>
      </c>
      <c r="D923" s="271" t="s">
        <v>258</v>
      </c>
    </row>
    <row r="924" spans="2:4" x14ac:dyDescent="0.25">
      <c r="B924" s="271" t="s">
        <v>3008</v>
      </c>
      <c r="C924" s="271" t="s">
        <v>3074</v>
      </c>
      <c r="D924" s="271" t="s">
        <v>258</v>
      </c>
    </row>
    <row r="925" spans="2:4" x14ac:dyDescent="0.25">
      <c r="B925" s="271" t="s">
        <v>3009</v>
      </c>
      <c r="C925" s="271" t="s">
        <v>3075</v>
      </c>
      <c r="D925" s="271" t="s">
        <v>258</v>
      </c>
    </row>
    <row r="926" spans="2:4" x14ac:dyDescent="0.25">
      <c r="B926" s="271" t="s">
        <v>3010</v>
      </c>
      <c r="C926" s="271" t="s">
        <v>3076</v>
      </c>
      <c r="D926" s="271" t="s">
        <v>258</v>
      </c>
    </row>
    <row r="927" spans="2:4" x14ac:dyDescent="0.25">
      <c r="B927" s="271" t="s">
        <v>435</v>
      </c>
      <c r="C927" s="271" t="s">
        <v>1298</v>
      </c>
      <c r="D927" s="271" t="s">
        <v>435</v>
      </c>
    </row>
    <row r="928" spans="2:4" x14ac:dyDescent="0.25">
      <c r="B928" s="271" t="s">
        <v>1144</v>
      </c>
      <c r="C928" s="271" t="s">
        <v>1598</v>
      </c>
      <c r="D928" s="271" t="s">
        <v>258</v>
      </c>
    </row>
    <row r="929" spans="2:4" x14ac:dyDescent="0.25">
      <c r="B929" s="271" t="s">
        <v>1145</v>
      </c>
      <c r="C929" s="271" t="s">
        <v>1599</v>
      </c>
      <c r="D929" s="271" t="s">
        <v>258</v>
      </c>
    </row>
    <row r="930" spans="2:4" x14ac:dyDescent="0.25">
      <c r="B930" s="271" t="s">
        <v>3098</v>
      </c>
      <c r="C930" s="271" t="s">
        <v>3092</v>
      </c>
      <c r="D930" s="271" t="s">
        <v>258</v>
      </c>
    </row>
    <row r="931" spans="2:4" x14ac:dyDescent="0.25">
      <c r="B931" s="271" t="s">
        <v>435</v>
      </c>
      <c r="D931" s="271" t="s">
        <v>435</v>
      </c>
    </row>
    <row r="932" spans="2:4" x14ac:dyDescent="0.25">
      <c r="B932" s="271" t="s">
        <v>1146</v>
      </c>
      <c r="C932" s="271" t="s">
        <v>1965</v>
      </c>
      <c r="D932" s="271" t="s">
        <v>259</v>
      </c>
    </row>
    <row r="933" spans="2:4" x14ac:dyDescent="0.25">
      <c r="B933" s="271" t="s">
        <v>1147</v>
      </c>
      <c r="C933" s="271" t="s">
        <v>1966</v>
      </c>
      <c r="D933" s="271" t="s">
        <v>259</v>
      </c>
    </row>
    <row r="934" spans="2:4" x14ac:dyDescent="0.25">
      <c r="B934" s="271" t="s">
        <v>1148</v>
      </c>
      <c r="C934" s="271" t="s">
        <v>1967</v>
      </c>
      <c r="D934" s="271" t="s">
        <v>259</v>
      </c>
    </row>
    <row r="935" spans="2:4" x14ac:dyDescent="0.25">
      <c r="B935" s="271" t="s">
        <v>1149</v>
      </c>
      <c r="C935" s="271" t="s">
        <v>1968</v>
      </c>
      <c r="D935" s="271" t="s">
        <v>259</v>
      </c>
    </row>
    <row r="936" spans="2:4" x14ac:dyDescent="0.25">
      <c r="B936" s="271" t="s">
        <v>1150</v>
      </c>
      <c r="C936" s="271" t="s">
        <v>1969</v>
      </c>
      <c r="D936" s="271" t="s">
        <v>259</v>
      </c>
    </row>
    <row r="937" spans="2:4" x14ac:dyDescent="0.25">
      <c r="B937" s="271" t="s">
        <v>1151</v>
      </c>
      <c r="C937" s="271" t="s">
        <v>1970</v>
      </c>
      <c r="D937" s="271" t="s">
        <v>259</v>
      </c>
    </row>
    <row r="938" spans="2:4" x14ac:dyDescent="0.25">
      <c r="B938" s="271" t="s">
        <v>1152</v>
      </c>
      <c r="C938" s="271" t="s">
        <v>1971</v>
      </c>
      <c r="D938" s="271" t="s">
        <v>259</v>
      </c>
    </row>
    <row r="939" spans="2:4" x14ac:dyDescent="0.25">
      <c r="B939" s="271" t="s">
        <v>1153</v>
      </c>
      <c r="C939" s="271" t="s">
        <v>1972</v>
      </c>
      <c r="D939" s="271" t="s">
        <v>259</v>
      </c>
    </row>
    <row r="940" spans="2:4" x14ac:dyDescent="0.25">
      <c r="B940" s="271" t="s">
        <v>1154</v>
      </c>
      <c r="C940" s="271" t="s">
        <v>1973</v>
      </c>
      <c r="D940" s="271" t="s">
        <v>259</v>
      </c>
    </row>
    <row r="941" spans="2:4" x14ac:dyDescent="0.25">
      <c r="B941" s="271" t="s">
        <v>1155</v>
      </c>
      <c r="C941" s="271" t="s">
        <v>1974</v>
      </c>
      <c r="D941" s="271" t="s">
        <v>259</v>
      </c>
    </row>
    <row r="942" spans="2:4" x14ac:dyDescent="0.25">
      <c r="B942" s="271" t="s">
        <v>1156</v>
      </c>
      <c r="C942" s="271" t="s">
        <v>1975</v>
      </c>
      <c r="D942" s="271" t="s">
        <v>259</v>
      </c>
    </row>
    <row r="943" spans="2:4" x14ac:dyDescent="0.25">
      <c r="B943" s="271" t="s">
        <v>1157</v>
      </c>
      <c r="C943" s="271" t="s">
        <v>1976</v>
      </c>
      <c r="D943" s="271" t="s">
        <v>259</v>
      </c>
    </row>
    <row r="944" spans="2:4" x14ac:dyDescent="0.25">
      <c r="B944" s="271" t="s">
        <v>1158</v>
      </c>
      <c r="C944" s="271" t="s">
        <v>1977</v>
      </c>
      <c r="D944" s="271" t="s">
        <v>259</v>
      </c>
    </row>
    <row r="945" spans="2:4" x14ac:dyDescent="0.25">
      <c r="B945" s="271" t="s">
        <v>1159</v>
      </c>
      <c r="C945" s="271" t="s">
        <v>1978</v>
      </c>
      <c r="D945" s="271" t="s">
        <v>259</v>
      </c>
    </row>
    <row r="946" spans="2:4" x14ac:dyDescent="0.25">
      <c r="B946" s="271" t="s">
        <v>1160</v>
      </c>
      <c r="C946" s="271" t="s">
        <v>1979</v>
      </c>
      <c r="D946" s="271" t="s">
        <v>259</v>
      </c>
    </row>
    <row r="947" spans="2:4" x14ac:dyDescent="0.25">
      <c r="B947" s="271" t="s">
        <v>1161</v>
      </c>
      <c r="C947" s="271" t="s">
        <v>1980</v>
      </c>
      <c r="D947" s="271" t="s">
        <v>259</v>
      </c>
    </row>
    <row r="948" spans="2:4" x14ac:dyDescent="0.25">
      <c r="B948" s="271" t="s">
        <v>1162</v>
      </c>
      <c r="C948" s="271" t="s">
        <v>1981</v>
      </c>
      <c r="D948" s="271" t="s">
        <v>259</v>
      </c>
    </row>
    <row r="949" spans="2:4" x14ac:dyDescent="0.25">
      <c r="B949" s="271" t="s">
        <v>1163</v>
      </c>
      <c r="C949" s="271" t="s">
        <v>1982</v>
      </c>
      <c r="D949" s="271" t="s">
        <v>259</v>
      </c>
    </row>
    <row r="950" spans="2:4" x14ac:dyDescent="0.25">
      <c r="B950" s="271" t="s">
        <v>1164</v>
      </c>
      <c r="C950" s="271" t="s">
        <v>1911</v>
      </c>
      <c r="D950" s="271" t="s">
        <v>259</v>
      </c>
    </row>
    <row r="951" spans="2:4" x14ac:dyDescent="0.25">
      <c r="B951" s="271" t="s">
        <v>1165</v>
      </c>
      <c r="C951" s="271" t="s">
        <v>1912</v>
      </c>
      <c r="D951" s="271" t="s">
        <v>259</v>
      </c>
    </row>
    <row r="952" spans="2:4" x14ac:dyDescent="0.25">
      <c r="B952" s="271" t="s">
        <v>1166</v>
      </c>
      <c r="C952" s="271" t="s">
        <v>1913</v>
      </c>
      <c r="D952" s="271" t="s">
        <v>259</v>
      </c>
    </row>
    <row r="953" spans="2:4" x14ac:dyDescent="0.25">
      <c r="B953" s="271" t="s">
        <v>1167</v>
      </c>
      <c r="C953" s="271" t="s">
        <v>1914</v>
      </c>
      <c r="D953" s="271" t="s">
        <v>259</v>
      </c>
    </row>
    <row r="954" spans="2:4" x14ac:dyDescent="0.25">
      <c r="B954" s="271" t="s">
        <v>435</v>
      </c>
      <c r="C954" s="271" t="s">
        <v>1343</v>
      </c>
      <c r="D954" s="271" t="s">
        <v>435</v>
      </c>
    </row>
    <row r="955" spans="2:4" x14ac:dyDescent="0.25">
      <c r="B955" s="271" t="s">
        <v>1168</v>
      </c>
      <c r="C955" s="271" t="s">
        <v>1983</v>
      </c>
      <c r="D955" s="271" t="s">
        <v>259</v>
      </c>
    </row>
    <row r="956" spans="2:4" x14ac:dyDescent="0.25">
      <c r="B956" s="271" t="s">
        <v>1169</v>
      </c>
      <c r="C956" s="271" t="s">
        <v>1984</v>
      </c>
      <c r="D956" s="271" t="s">
        <v>259</v>
      </c>
    </row>
    <row r="957" spans="2:4" x14ac:dyDescent="0.25">
      <c r="B957" s="271" t="s">
        <v>1170</v>
      </c>
      <c r="C957" s="271" t="s">
        <v>1985</v>
      </c>
      <c r="D957" s="271" t="s">
        <v>259</v>
      </c>
    </row>
    <row r="958" spans="2:4" x14ac:dyDescent="0.25">
      <c r="B958" s="271" t="s">
        <v>1171</v>
      </c>
      <c r="C958" s="271" t="s">
        <v>1986</v>
      </c>
      <c r="D958" s="271" t="s">
        <v>259</v>
      </c>
    </row>
    <row r="959" spans="2:4" x14ac:dyDescent="0.25">
      <c r="B959" s="271" t="s">
        <v>1172</v>
      </c>
      <c r="C959" s="271" t="s">
        <v>1987</v>
      </c>
      <c r="D959" s="271" t="s">
        <v>259</v>
      </c>
    </row>
    <row r="960" spans="2:4" x14ac:dyDescent="0.25">
      <c r="B960" s="271" t="s">
        <v>1173</v>
      </c>
      <c r="C960" s="271" t="s">
        <v>1988</v>
      </c>
      <c r="D960" s="271" t="s">
        <v>259</v>
      </c>
    </row>
    <row r="961" spans="2:4" x14ac:dyDescent="0.25">
      <c r="B961" s="271" t="s">
        <v>1174</v>
      </c>
      <c r="C961" s="271" t="s">
        <v>1989</v>
      </c>
      <c r="D961" s="271" t="s">
        <v>259</v>
      </c>
    </row>
    <row r="962" spans="2:4" x14ac:dyDescent="0.25">
      <c r="B962" s="271" t="s">
        <v>1175</v>
      </c>
      <c r="C962" s="271" t="s">
        <v>1990</v>
      </c>
      <c r="D962" s="271" t="s">
        <v>259</v>
      </c>
    </row>
    <row r="963" spans="2:4" x14ac:dyDescent="0.25">
      <c r="B963" s="271" t="s">
        <v>1176</v>
      </c>
      <c r="C963" s="271" t="s">
        <v>1991</v>
      </c>
      <c r="D963" s="271" t="s">
        <v>259</v>
      </c>
    </row>
    <row r="964" spans="2:4" x14ac:dyDescent="0.25">
      <c r="B964" s="271" t="s">
        <v>1177</v>
      </c>
      <c r="C964" s="271" t="s">
        <v>1992</v>
      </c>
      <c r="D964" s="271" t="s">
        <v>259</v>
      </c>
    </row>
    <row r="965" spans="2:4" x14ac:dyDescent="0.25">
      <c r="B965" s="271" t="s">
        <v>1178</v>
      </c>
      <c r="C965" s="271" t="s">
        <v>1993</v>
      </c>
      <c r="D965" s="271" t="s">
        <v>259</v>
      </c>
    </row>
    <row r="966" spans="2:4" x14ac:dyDescent="0.25">
      <c r="B966" s="271" t="s">
        <v>1179</v>
      </c>
      <c r="C966" s="271" t="s">
        <v>1994</v>
      </c>
      <c r="D966" s="271" t="s">
        <v>259</v>
      </c>
    </row>
    <row r="967" spans="2:4" x14ac:dyDescent="0.25">
      <c r="B967" s="271" t="s">
        <v>1180</v>
      </c>
      <c r="C967" s="271" t="s">
        <v>1995</v>
      </c>
      <c r="D967" s="271" t="s">
        <v>259</v>
      </c>
    </row>
    <row r="968" spans="2:4" x14ac:dyDescent="0.25">
      <c r="B968" s="271" t="s">
        <v>1181</v>
      </c>
      <c r="C968" s="271" t="s">
        <v>1996</v>
      </c>
      <c r="D968" s="271" t="s">
        <v>259</v>
      </c>
    </row>
    <row r="969" spans="2:4" x14ac:dyDescent="0.25">
      <c r="B969" s="271" t="s">
        <v>1182</v>
      </c>
      <c r="C969" s="271" t="s">
        <v>1997</v>
      </c>
      <c r="D969" s="271" t="s">
        <v>259</v>
      </c>
    </row>
    <row r="970" spans="2:4" x14ac:dyDescent="0.25">
      <c r="B970" s="271" t="s">
        <v>1183</v>
      </c>
      <c r="C970" s="271" t="s">
        <v>1998</v>
      </c>
      <c r="D970" s="271" t="s">
        <v>259</v>
      </c>
    </row>
    <row r="971" spans="2:4" x14ac:dyDescent="0.25">
      <c r="B971" s="271" t="s">
        <v>1184</v>
      </c>
      <c r="C971" s="271" t="s">
        <v>1830</v>
      </c>
      <c r="D971" s="271" t="s">
        <v>259</v>
      </c>
    </row>
    <row r="972" spans="2:4" x14ac:dyDescent="0.25">
      <c r="D972" s="271" t="s">
        <v>435</v>
      </c>
    </row>
    <row r="973" spans="2:4" x14ac:dyDescent="0.25">
      <c r="B973" s="271" t="s">
        <v>3026</v>
      </c>
      <c r="C973" s="271" t="s">
        <v>1831</v>
      </c>
      <c r="D973" s="271" t="s">
        <v>259</v>
      </c>
    </row>
    <row r="974" spans="2:4" x14ac:dyDescent="0.25">
      <c r="B974" s="271" t="s">
        <v>3027</v>
      </c>
      <c r="C974" s="271" t="s">
        <v>1832</v>
      </c>
      <c r="D974" s="271" t="s">
        <v>259</v>
      </c>
    </row>
    <row r="975" spans="2:4" x14ac:dyDescent="0.25">
      <c r="B975" s="271" t="s">
        <v>2272</v>
      </c>
      <c r="C975" s="271" t="s">
        <v>1833</v>
      </c>
      <c r="D975" s="271" t="s">
        <v>259</v>
      </c>
    </row>
    <row r="976" spans="2:4" x14ac:dyDescent="0.25">
      <c r="B976" s="271" t="s">
        <v>3028</v>
      </c>
      <c r="C976" s="271" t="s">
        <v>1834</v>
      </c>
      <c r="D976" s="271" t="s">
        <v>259</v>
      </c>
    </row>
    <row r="977" spans="2:4" x14ac:dyDescent="0.25">
      <c r="B977" s="271" t="s">
        <v>2273</v>
      </c>
      <c r="C977" s="271" t="s">
        <v>1835</v>
      </c>
      <c r="D977" s="271" t="s">
        <v>259</v>
      </c>
    </row>
    <row r="978" spans="2:4" x14ac:dyDescent="0.25">
      <c r="B978" s="271" t="s">
        <v>2274</v>
      </c>
      <c r="C978" s="271" t="s">
        <v>1836</v>
      </c>
      <c r="D978" s="271" t="s">
        <v>259</v>
      </c>
    </row>
    <row r="979" spans="2:4" x14ac:dyDescent="0.25">
      <c r="B979" s="271" t="s">
        <v>3029</v>
      </c>
      <c r="C979" s="271" t="s">
        <v>1837</v>
      </c>
      <c r="D979" s="271" t="s">
        <v>259</v>
      </c>
    </row>
    <row r="980" spans="2:4" x14ac:dyDescent="0.25">
      <c r="B980" s="271" t="s">
        <v>3030</v>
      </c>
      <c r="C980" s="271" t="s">
        <v>1838</v>
      </c>
      <c r="D980" s="271" t="s">
        <v>259</v>
      </c>
    </row>
    <row r="981" spans="2:4" x14ac:dyDescent="0.25">
      <c r="B981" s="271" t="s">
        <v>2275</v>
      </c>
      <c r="C981" s="271" t="s">
        <v>1839</v>
      </c>
      <c r="D981" s="271" t="s">
        <v>259</v>
      </c>
    </row>
    <row r="982" spans="2:4" x14ac:dyDescent="0.25">
      <c r="B982" s="271" t="s">
        <v>3031</v>
      </c>
      <c r="C982" s="271" t="s">
        <v>1840</v>
      </c>
      <c r="D982" s="271" t="s">
        <v>259</v>
      </c>
    </row>
    <row r="983" spans="2:4" x14ac:dyDescent="0.25">
      <c r="B983" s="271" t="s">
        <v>2276</v>
      </c>
      <c r="C983" s="271" t="s">
        <v>1841</v>
      </c>
      <c r="D983" s="271" t="s">
        <v>259</v>
      </c>
    </row>
    <row r="984" spans="2:4" x14ac:dyDescent="0.25">
      <c r="B984" s="271" t="s">
        <v>2277</v>
      </c>
      <c r="C984" s="271" t="s">
        <v>1842</v>
      </c>
      <c r="D984" s="271" t="s">
        <v>259</v>
      </c>
    </row>
    <row r="985" spans="2:4" x14ac:dyDescent="0.25">
      <c r="B985" s="271" t="s">
        <v>3032</v>
      </c>
      <c r="C985" s="271" t="s">
        <v>1843</v>
      </c>
      <c r="D985" s="271" t="s">
        <v>259</v>
      </c>
    </row>
    <row r="986" spans="2:4" x14ac:dyDescent="0.25">
      <c r="B986" s="271" t="s">
        <v>3033</v>
      </c>
      <c r="C986" s="271" t="s">
        <v>1844</v>
      </c>
      <c r="D986" s="271" t="s">
        <v>259</v>
      </c>
    </row>
    <row r="987" spans="2:4" x14ac:dyDescent="0.25">
      <c r="B987" s="271" t="s">
        <v>2278</v>
      </c>
      <c r="C987" s="271" t="s">
        <v>1845</v>
      </c>
      <c r="D987" s="271" t="s">
        <v>259</v>
      </c>
    </row>
    <row r="988" spans="2:4" x14ac:dyDescent="0.25">
      <c r="B988" s="271" t="s">
        <v>3034</v>
      </c>
      <c r="C988" s="271" t="s">
        <v>1846</v>
      </c>
      <c r="D988" s="271" t="s">
        <v>259</v>
      </c>
    </row>
    <row r="989" spans="2:4" x14ac:dyDescent="0.25">
      <c r="B989" s="271" t="s">
        <v>2279</v>
      </c>
      <c r="C989" s="271" t="s">
        <v>1847</v>
      </c>
      <c r="D989" s="271" t="s">
        <v>259</v>
      </c>
    </row>
    <row r="990" spans="2:4" x14ac:dyDescent="0.25">
      <c r="B990" s="271" t="s">
        <v>2280</v>
      </c>
      <c r="C990" s="271" t="s">
        <v>1848</v>
      </c>
      <c r="D990" s="271" t="s">
        <v>259</v>
      </c>
    </row>
    <row r="991" spans="2:4" x14ac:dyDescent="0.25">
      <c r="B991" s="271" t="s">
        <v>3035</v>
      </c>
      <c r="C991" s="271" t="s">
        <v>1849</v>
      </c>
      <c r="D991" s="271" t="s">
        <v>259</v>
      </c>
    </row>
    <row r="992" spans="2:4" x14ac:dyDescent="0.25">
      <c r="B992" s="271" t="s">
        <v>3036</v>
      </c>
      <c r="C992" s="271" t="s">
        <v>1850</v>
      </c>
      <c r="D992" s="271" t="s">
        <v>259</v>
      </c>
    </row>
    <row r="993" spans="2:4" x14ac:dyDescent="0.25">
      <c r="B993" s="271" t="s">
        <v>2281</v>
      </c>
      <c r="C993" s="271" t="s">
        <v>1851</v>
      </c>
      <c r="D993" s="271" t="s">
        <v>259</v>
      </c>
    </row>
    <row r="994" spans="2:4" x14ac:dyDescent="0.25">
      <c r="B994" s="271" t="s">
        <v>3037</v>
      </c>
      <c r="C994" s="271" t="s">
        <v>1852</v>
      </c>
      <c r="D994" s="271" t="s">
        <v>259</v>
      </c>
    </row>
    <row r="995" spans="2:4" x14ac:dyDescent="0.25">
      <c r="B995" s="271" t="s">
        <v>2282</v>
      </c>
      <c r="C995" s="271" t="s">
        <v>1853</v>
      </c>
      <c r="D995" s="271" t="s">
        <v>259</v>
      </c>
    </row>
    <row r="996" spans="2:4" x14ac:dyDescent="0.25">
      <c r="B996" s="271" t="s">
        <v>2283</v>
      </c>
      <c r="C996" s="271" t="s">
        <v>1854</v>
      </c>
      <c r="D996" s="271" t="s">
        <v>259</v>
      </c>
    </row>
    <row r="997" spans="2:4" x14ac:dyDescent="0.25">
      <c r="B997" s="271" t="s">
        <v>3038</v>
      </c>
      <c r="C997" s="271" t="s">
        <v>3077</v>
      </c>
      <c r="D997" s="271" t="s">
        <v>259</v>
      </c>
    </row>
    <row r="998" spans="2:4" x14ac:dyDescent="0.25">
      <c r="B998" s="271" t="s">
        <v>3039</v>
      </c>
      <c r="C998" s="271" t="s">
        <v>3078</v>
      </c>
      <c r="D998" s="271" t="s">
        <v>259</v>
      </c>
    </row>
    <row r="999" spans="2:4" x14ac:dyDescent="0.25">
      <c r="B999" s="271" t="s">
        <v>2284</v>
      </c>
      <c r="C999" s="271" t="s">
        <v>3079</v>
      </c>
      <c r="D999" s="271" t="s">
        <v>259</v>
      </c>
    </row>
    <row r="1000" spans="2:4" x14ac:dyDescent="0.25">
      <c r="B1000" s="271" t="s">
        <v>3040</v>
      </c>
      <c r="C1000" s="271" t="s">
        <v>3080</v>
      </c>
      <c r="D1000" s="271" t="s">
        <v>259</v>
      </c>
    </row>
    <row r="1001" spans="2:4" x14ac:dyDescent="0.25">
      <c r="B1001" s="271" t="s">
        <v>2285</v>
      </c>
      <c r="C1001" s="271" t="s">
        <v>3081</v>
      </c>
      <c r="D1001" s="271" t="s">
        <v>259</v>
      </c>
    </row>
    <row r="1002" spans="2:4" x14ac:dyDescent="0.25">
      <c r="B1002" s="271" t="s">
        <v>2286</v>
      </c>
      <c r="C1002" s="271" t="s">
        <v>3082</v>
      </c>
      <c r="D1002" s="271" t="s">
        <v>259</v>
      </c>
    </row>
    <row r="1004" spans="2:4" x14ac:dyDescent="0.25">
      <c r="B1004" s="271" t="s">
        <v>435</v>
      </c>
      <c r="C1004" s="271" t="s">
        <v>1298</v>
      </c>
      <c r="D1004" s="271" t="s">
        <v>435</v>
      </c>
    </row>
    <row r="1005" spans="2:4" x14ac:dyDescent="0.25">
      <c r="B1005" s="271" t="s">
        <v>1185</v>
      </c>
      <c r="C1005" s="271" t="s">
        <v>1678</v>
      </c>
      <c r="D1005" s="271" t="s">
        <v>259</v>
      </c>
    </row>
    <row r="1006" spans="2:4" x14ac:dyDescent="0.25">
      <c r="B1006" s="271" t="s">
        <v>1186</v>
      </c>
      <c r="C1006" s="271" t="s">
        <v>1679</v>
      </c>
      <c r="D1006" s="271" t="s">
        <v>259</v>
      </c>
    </row>
    <row r="1007" spans="2:4" x14ac:dyDescent="0.25">
      <c r="B1007" s="271" t="s">
        <v>3099</v>
      </c>
      <c r="C1007" s="271" t="s">
        <v>3100</v>
      </c>
      <c r="D1007" s="271" t="s">
        <v>259</v>
      </c>
    </row>
    <row r="1008" spans="2:4" x14ac:dyDescent="0.25">
      <c r="B1008" s="271" t="s">
        <v>435</v>
      </c>
      <c r="C1008" s="271" t="s">
        <v>1298</v>
      </c>
    </row>
    <row r="1009" spans="2:4" x14ac:dyDescent="0.25">
      <c r="B1009" s="271" t="s">
        <v>463</v>
      </c>
      <c r="C1009" s="271" t="s">
        <v>2916</v>
      </c>
      <c r="D1009" s="271" t="s">
        <v>2208</v>
      </c>
    </row>
    <row r="1010" spans="2:4" x14ac:dyDescent="0.25">
      <c r="B1010" s="271" t="s">
        <v>1187</v>
      </c>
      <c r="C1010" s="271" t="s">
        <v>2917</v>
      </c>
      <c r="D1010" s="271" t="s">
        <v>2208</v>
      </c>
    </row>
    <row r="1011" spans="2:4" x14ac:dyDescent="0.25">
      <c r="B1011" s="271" t="s">
        <v>1188</v>
      </c>
      <c r="C1011" s="271" t="s">
        <v>2918</v>
      </c>
      <c r="D1011" s="271" t="s">
        <v>2208</v>
      </c>
    </row>
    <row r="1012" spans="2:4" x14ac:dyDescent="0.25">
      <c r="B1012" s="271" t="s">
        <v>1189</v>
      </c>
      <c r="C1012" s="271" t="s">
        <v>2919</v>
      </c>
      <c r="D1012" s="271" t="s">
        <v>2208</v>
      </c>
    </row>
    <row r="1013" spans="2:4" x14ac:dyDescent="0.25">
      <c r="B1013" s="271" t="s">
        <v>1190</v>
      </c>
      <c r="C1013" s="271" t="s">
        <v>2920</v>
      </c>
      <c r="D1013" s="271" t="s">
        <v>2208</v>
      </c>
    </row>
    <row r="1014" spans="2:4" x14ac:dyDescent="0.25">
      <c r="B1014" s="271" t="s">
        <v>1191</v>
      </c>
      <c r="C1014" s="271" t="s">
        <v>2921</v>
      </c>
      <c r="D1014" s="271" t="s">
        <v>2208</v>
      </c>
    </row>
    <row r="1015" spans="2:4" x14ac:dyDescent="0.25">
      <c r="B1015" s="271" t="s">
        <v>1192</v>
      </c>
      <c r="C1015" s="271" t="s">
        <v>2922</v>
      </c>
      <c r="D1015" s="271" t="s">
        <v>2208</v>
      </c>
    </row>
    <row r="1016" spans="2:4" x14ac:dyDescent="0.25">
      <c r="B1016" s="271" t="s">
        <v>1193</v>
      </c>
      <c r="C1016" s="271" t="s">
        <v>2923</v>
      </c>
      <c r="D1016" s="271" t="s">
        <v>2208</v>
      </c>
    </row>
    <row r="1017" spans="2:4" x14ac:dyDescent="0.25">
      <c r="B1017" s="271" t="s">
        <v>2400</v>
      </c>
      <c r="C1017" s="271" t="s">
        <v>2924</v>
      </c>
      <c r="D1017" s="271" t="s">
        <v>2208</v>
      </c>
    </row>
    <row r="1018" spans="2:4" x14ac:dyDescent="0.25">
      <c r="B1018" s="271" t="s">
        <v>2401</v>
      </c>
      <c r="C1018" s="271" t="s">
        <v>2925</v>
      </c>
      <c r="D1018" s="271" t="s">
        <v>2208</v>
      </c>
    </row>
    <row r="1019" spans="2:4" x14ac:dyDescent="0.25">
      <c r="B1019" s="271" t="s">
        <v>2402</v>
      </c>
      <c r="C1019" s="271" t="s">
        <v>2926</v>
      </c>
      <c r="D1019" s="271" t="s">
        <v>2208</v>
      </c>
    </row>
    <row r="1020" spans="2:4" x14ac:dyDescent="0.25">
      <c r="B1020" s="271" t="s">
        <v>2403</v>
      </c>
      <c r="C1020" s="271" t="s">
        <v>2927</v>
      </c>
      <c r="D1020" s="271" t="s">
        <v>2208</v>
      </c>
    </row>
    <row r="1021" spans="2:4" x14ac:dyDescent="0.25">
      <c r="D1021" s="271" t="s">
        <v>2208</v>
      </c>
    </row>
    <row r="1022" spans="2:4" x14ac:dyDescent="0.25">
      <c r="B1022" s="271" t="s">
        <v>1194</v>
      </c>
      <c r="C1022" s="271" t="s">
        <v>2928</v>
      </c>
      <c r="D1022" s="271" t="s">
        <v>2208</v>
      </c>
    </row>
    <row r="1023" spans="2:4" x14ac:dyDescent="0.25">
      <c r="B1023" s="271" t="s">
        <v>1195</v>
      </c>
      <c r="C1023" s="271" t="s">
        <v>2915</v>
      </c>
      <c r="D1023" s="271" t="s">
        <v>2208</v>
      </c>
    </row>
    <row r="1024" spans="2:4" x14ac:dyDescent="0.25">
      <c r="B1024" s="271" t="s">
        <v>1196</v>
      </c>
      <c r="C1024" s="271" t="s">
        <v>2929</v>
      </c>
      <c r="D1024" s="271" t="s">
        <v>2208</v>
      </c>
    </row>
    <row r="1025" spans="2:4" x14ac:dyDescent="0.25">
      <c r="B1025" s="271" t="s">
        <v>1197</v>
      </c>
      <c r="C1025" s="271" t="s">
        <v>2930</v>
      </c>
      <c r="D1025" s="271" t="s">
        <v>2208</v>
      </c>
    </row>
    <row r="1026" spans="2:4" x14ac:dyDescent="0.25">
      <c r="B1026" s="271" t="s">
        <v>2287</v>
      </c>
      <c r="C1026" s="271" t="s">
        <v>2931</v>
      </c>
      <c r="D1026" s="271" t="s">
        <v>2208</v>
      </c>
    </row>
    <row r="1027" spans="2:4" x14ac:dyDescent="0.25">
      <c r="B1027" s="271" t="s">
        <v>2288</v>
      </c>
      <c r="C1027" s="271" t="s">
        <v>2932</v>
      </c>
      <c r="D1027" s="271" t="s">
        <v>2208</v>
      </c>
    </row>
    <row r="1028" spans="2:4" x14ac:dyDescent="0.25">
      <c r="B1028" s="271" t="s">
        <v>2289</v>
      </c>
      <c r="C1028" s="271" t="s">
        <v>2933</v>
      </c>
      <c r="D1028" s="271" t="s">
        <v>2208</v>
      </c>
    </row>
    <row r="1029" spans="2:4" x14ac:dyDescent="0.25">
      <c r="B1029" s="271" t="s">
        <v>2290</v>
      </c>
      <c r="C1029" s="271" t="s">
        <v>2934</v>
      </c>
      <c r="D1029" s="271" t="s">
        <v>2208</v>
      </c>
    </row>
    <row r="1030" spans="2:4" x14ac:dyDescent="0.25">
      <c r="B1030" s="271" t="s">
        <v>2404</v>
      </c>
      <c r="C1030" s="271" t="s">
        <v>2935</v>
      </c>
      <c r="D1030" s="271" t="s">
        <v>2208</v>
      </c>
    </row>
    <row r="1031" spans="2:4" x14ac:dyDescent="0.25">
      <c r="B1031" s="271" t="s">
        <v>2405</v>
      </c>
      <c r="C1031" s="271" t="s">
        <v>2936</v>
      </c>
      <c r="D1031" s="271" t="s">
        <v>2208</v>
      </c>
    </row>
    <row r="1032" spans="2:4" x14ac:dyDescent="0.25">
      <c r="B1032" s="271" t="s">
        <v>2406</v>
      </c>
      <c r="C1032" s="271" t="s">
        <v>2937</v>
      </c>
      <c r="D1032" s="271" t="s">
        <v>2208</v>
      </c>
    </row>
    <row r="1033" spans="2:4" x14ac:dyDescent="0.25">
      <c r="B1033" s="271" t="s">
        <v>2407</v>
      </c>
      <c r="C1033" s="271" t="s">
        <v>2938</v>
      </c>
      <c r="D1033" s="271" t="s">
        <v>2208</v>
      </c>
    </row>
    <row r="1034" spans="2:4" x14ac:dyDescent="0.25">
      <c r="D1034" s="271" t="s">
        <v>2208</v>
      </c>
    </row>
    <row r="1035" spans="2:4" x14ac:dyDescent="0.25">
      <c r="B1035" s="271" t="s">
        <v>1198</v>
      </c>
      <c r="C1035" s="271" t="s">
        <v>2939</v>
      </c>
      <c r="D1035" s="271" t="s">
        <v>2208</v>
      </c>
    </row>
    <row r="1036" spans="2:4" x14ac:dyDescent="0.25">
      <c r="B1036" s="271" t="s">
        <v>1199</v>
      </c>
      <c r="C1036" s="271" t="s">
        <v>2940</v>
      </c>
      <c r="D1036" s="271" t="s">
        <v>2208</v>
      </c>
    </row>
    <row r="1037" spans="2:4" x14ac:dyDescent="0.25">
      <c r="B1037" s="271" t="s">
        <v>1200</v>
      </c>
      <c r="C1037" s="271" t="s">
        <v>2941</v>
      </c>
      <c r="D1037" s="271" t="s">
        <v>2208</v>
      </c>
    </row>
    <row r="1038" spans="2:4" x14ac:dyDescent="0.25">
      <c r="B1038" s="271" t="s">
        <v>1201</v>
      </c>
      <c r="C1038" s="271" t="s">
        <v>2942</v>
      </c>
      <c r="D1038" s="271" t="s">
        <v>2208</v>
      </c>
    </row>
    <row r="1039" spans="2:4" x14ac:dyDescent="0.25">
      <c r="B1039" s="271" t="s">
        <v>1202</v>
      </c>
      <c r="C1039" s="271" t="s">
        <v>2943</v>
      </c>
      <c r="D1039" s="271" t="s">
        <v>2208</v>
      </c>
    </row>
    <row r="1040" spans="2:4" x14ac:dyDescent="0.25">
      <c r="B1040" s="271" t="s">
        <v>1203</v>
      </c>
      <c r="C1040" s="271" t="s">
        <v>2944</v>
      </c>
      <c r="D1040" s="271" t="s">
        <v>2208</v>
      </c>
    </row>
    <row r="1041" spans="2:4" x14ac:dyDescent="0.25">
      <c r="B1041" s="271" t="s">
        <v>1204</v>
      </c>
      <c r="C1041" s="271" t="s">
        <v>2945</v>
      </c>
      <c r="D1041" s="271" t="s">
        <v>2208</v>
      </c>
    </row>
    <row r="1042" spans="2:4" x14ac:dyDescent="0.25">
      <c r="B1042" s="271" t="s">
        <v>1205</v>
      </c>
      <c r="C1042" s="271" t="s">
        <v>2946</v>
      </c>
      <c r="D1042" s="271" t="s">
        <v>2208</v>
      </c>
    </row>
    <row r="1043" spans="2:4" x14ac:dyDescent="0.25">
      <c r="B1043" s="271" t="s">
        <v>2408</v>
      </c>
      <c r="C1043" s="271" t="s">
        <v>2947</v>
      </c>
      <c r="D1043" s="271" t="s">
        <v>2208</v>
      </c>
    </row>
    <row r="1044" spans="2:4" x14ac:dyDescent="0.25">
      <c r="B1044" s="271" t="s">
        <v>2409</v>
      </c>
      <c r="C1044" s="271" t="s">
        <v>2948</v>
      </c>
      <c r="D1044" s="271" t="s">
        <v>2208</v>
      </c>
    </row>
    <row r="1045" spans="2:4" x14ac:dyDescent="0.25">
      <c r="B1045" s="271" t="s">
        <v>2410</v>
      </c>
      <c r="C1045" s="271" t="s">
        <v>2949</v>
      </c>
      <c r="D1045" s="271" t="s">
        <v>2208</v>
      </c>
    </row>
    <row r="1046" spans="2:4" x14ac:dyDescent="0.25">
      <c r="B1046" s="271" t="s">
        <v>2411</v>
      </c>
      <c r="C1046" s="271" t="s">
        <v>2950</v>
      </c>
      <c r="D1046" s="271" t="s">
        <v>2208</v>
      </c>
    </row>
    <row r="1047" spans="2:4" x14ac:dyDescent="0.25">
      <c r="B1047" s="271" t="s">
        <v>435</v>
      </c>
      <c r="C1047" s="271" t="s">
        <v>1298</v>
      </c>
      <c r="D1047" s="271" t="s">
        <v>2208</v>
      </c>
    </row>
    <row r="1048" spans="2:4" x14ac:dyDescent="0.25">
      <c r="B1048" s="271" t="s">
        <v>1206</v>
      </c>
      <c r="C1048" s="271" t="s">
        <v>1999</v>
      </c>
      <c r="D1048" s="271" t="s">
        <v>2208</v>
      </c>
    </row>
    <row r="1049" spans="2:4" x14ac:dyDescent="0.25">
      <c r="B1049" s="271" t="s">
        <v>1207</v>
      </c>
      <c r="C1049" s="271" t="s">
        <v>2000</v>
      </c>
      <c r="D1049" s="271" t="s">
        <v>2208</v>
      </c>
    </row>
    <row r="1050" spans="2:4" x14ac:dyDescent="0.25">
      <c r="B1050" s="271" t="s">
        <v>1208</v>
      </c>
      <c r="C1050" s="271" t="s">
        <v>2001</v>
      </c>
      <c r="D1050" s="271" t="s">
        <v>2208</v>
      </c>
    </row>
    <row r="1051" spans="2:4" x14ac:dyDescent="0.25">
      <c r="B1051" s="271" t="s">
        <v>1209</v>
      </c>
      <c r="C1051" s="271" t="s">
        <v>2002</v>
      </c>
      <c r="D1051" s="271" t="s">
        <v>2208</v>
      </c>
    </row>
    <row r="1052" spans="2:4" x14ac:dyDescent="0.25">
      <c r="B1052" s="271" t="s">
        <v>1210</v>
      </c>
      <c r="C1052" s="271" t="s">
        <v>2003</v>
      </c>
      <c r="D1052" s="271" t="s">
        <v>2208</v>
      </c>
    </row>
    <row r="1053" spans="2:4" x14ac:dyDescent="0.25">
      <c r="B1053" s="271" t="s">
        <v>1211</v>
      </c>
      <c r="C1053" s="271" t="s">
        <v>2004</v>
      </c>
      <c r="D1053" s="271" t="s">
        <v>2208</v>
      </c>
    </row>
    <row r="1054" spans="2:4" x14ac:dyDescent="0.25">
      <c r="B1054" s="271" t="s">
        <v>1212</v>
      </c>
      <c r="C1054" s="271" t="s">
        <v>2005</v>
      </c>
      <c r="D1054" s="271" t="s">
        <v>2208</v>
      </c>
    </row>
    <row r="1055" spans="2:4" x14ac:dyDescent="0.25">
      <c r="B1055" s="271" t="s">
        <v>1213</v>
      </c>
      <c r="C1055" s="271" t="s">
        <v>2006</v>
      </c>
      <c r="D1055" s="271" t="s">
        <v>2208</v>
      </c>
    </row>
    <row r="1056" spans="2:4" x14ac:dyDescent="0.25">
      <c r="D1056" s="271" t="s">
        <v>2208</v>
      </c>
    </row>
    <row r="1057" spans="2:4" x14ac:dyDescent="0.25">
      <c r="D1057" s="271" t="s">
        <v>2208</v>
      </c>
    </row>
    <row r="1058" spans="2:4" x14ac:dyDescent="0.25">
      <c r="B1058" s="271" t="s">
        <v>2838</v>
      </c>
      <c r="C1058" s="271" t="s">
        <v>2839</v>
      </c>
      <c r="D1058" s="271" t="s">
        <v>2208</v>
      </c>
    </row>
    <row r="1059" spans="2:4" x14ac:dyDescent="0.25">
      <c r="B1059" s="271" t="s">
        <v>1216</v>
      </c>
      <c r="C1059" s="271" t="s">
        <v>2009</v>
      </c>
      <c r="D1059" s="271" t="s">
        <v>2208</v>
      </c>
    </row>
    <row r="1060" spans="2:4" x14ac:dyDescent="0.25">
      <c r="B1060" s="271" t="s">
        <v>1214</v>
      </c>
      <c r="C1060" s="271" t="s">
        <v>2007</v>
      </c>
      <c r="D1060" s="271" t="s">
        <v>2208</v>
      </c>
    </row>
    <row r="1061" spans="2:4" x14ac:dyDescent="0.25">
      <c r="B1061" s="271" t="s">
        <v>1215</v>
      </c>
      <c r="C1061" s="271" t="s">
        <v>2008</v>
      </c>
      <c r="D1061" s="271" t="s">
        <v>2208</v>
      </c>
    </row>
    <row r="1062" spans="2:4" x14ac:dyDescent="0.25">
      <c r="B1062" s="271" t="s">
        <v>435</v>
      </c>
      <c r="C1062" s="271" t="s">
        <v>1298</v>
      </c>
      <c r="D1062" s="271" t="s">
        <v>2208</v>
      </c>
    </row>
    <row r="1063" spans="2:4" x14ac:dyDescent="0.25">
      <c r="B1063" s="271" t="s">
        <v>1217</v>
      </c>
      <c r="C1063" s="271" t="s">
        <v>2010</v>
      </c>
      <c r="D1063" s="271" t="s">
        <v>2208</v>
      </c>
    </row>
    <row r="1064" spans="2:4" x14ac:dyDescent="0.25">
      <c r="B1064" s="271" t="s">
        <v>1218</v>
      </c>
      <c r="C1064" s="271" t="s">
        <v>2011</v>
      </c>
      <c r="D1064" s="271" t="s">
        <v>2208</v>
      </c>
    </row>
    <row r="1065" spans="2:4" x14ac:dyDescent="0.25">
      <c r="B1065" s="271" t="s">
        <v>1219</v>
      </c>
      <c r="C1065" s="271" t="s">
        <v>2012</v>
      </c>
      <c r="D1065" s="271" t="s">
        <v>2208</v>
      </c>
    </row>
    <row r="1066" spans="2:4" x14ac:dyDescent="0.25">
      <c r="B1066" s="271" t="s">
        <v>1220</v>
      </c>
      <c r="C1066" s="271" t="s">
        <v>2013</v>
      </c>
      <c r="D1066" s="271" t="s">
        <v>2208</v>
      </c>
    </row>
    <row r="1067" spans="2:4" x14ac:dyDescent="0.25">
      <c r="B1067" s="271" t="s">
        <v>1221</v>
      </c>
      <c r="C1067" s="271" t="s">
        <v>2014</v>
      </c>
      <c r="D1067" s="271" t="s">
        <v>2208</v>
      </c>
    </row>
    <row r="1068" spans="2:4" x14ac:dyDescent="0.25">
      <c r="B1068" s="271" t="s">
        <v>1222</v>
      </c>
      <c r="C1068" s="271" t="s">
        <v>2015</v>
      </c>
      <c r="D1068" s="271" t="s">
        <v>2208</v>
      </c>
    </row>
    <row r="1069" spans="2:4" x14ac:dyDescent="0.25">
      <c r="B1069" s="271" t="s">
        <v>1223</v>
      </c>
      <c r="C1069" s="271" t="s">
        <v>2016</v>
      </c>
      <c r="D1069" s="271" t="s">
        <v>2208</v>
      </c>
    </row>
    <row r="1070" spans="2:4" x14ac:dyDescent="0.25">
      <c r="B1070" s="271" t="s">
        <v>1224</v>
      </c>
      <c r="C1070" s="271" t="s">
        <v>2017</v>
      </c>
      <c r="D1070" s="271" t="s">
        <v>2208</v>
      </c>
    </row>
    <row r="1071" spans="2:4" x14ac:dyDescent="0.25">
      <c r="B1071" s="271" t="s">
        <v>1225</v>
      </c>
      <c r="C1071" s="271" t="s">
        <v>2018</v>
      </c>
      <c r="D1071" s="271" t="s">
        <v>258</v>
      </c>
    </row>
    <row r="1072" spans="2:4" x14ac:dyDescent="0.25">
      <c r="B1072" s="271" t="s">
        <v>1226</v>
      </c>
      <c r="C1072" s="271" t="s">
        <v>2019</v>
      </c>
      <c r="D1072" s="271" t="s">
        <v>258</v>
      </c>
    </row>
    <row r="1073" spans="2:4" x14ac:dyDescent="0.25">
      <c r="B1073" s="271" t="s">
        <v>1227</v>
      </c>
      <c r="C1073" s="271" t="s">
        <v>2020</v>
      </c>
      <c r="D1073" s="271" t="s">
        <v>258</v>
      </c>
    </row>
    <row r="1074" spans="2:4" x14ac:dyDescent="0.25">
      <c r="B1074" s="271" t="s">
        <v>1228</v>
      </c>
      <c r="C1074" s="271" t="s">
        <v>2021</v>
      </c>
      <c r="D1074" s="271" t="s">
        <v>258</v>
      </c>
    </row>
    <row r="1075" spans="2:4" x14ac:dyDescent="0.25">
      <c r="B1075" s="271" t="s">
        <v>1229</v>
      </c>
      <c r="C1075" s="271" t="s">
        <v>2022</v>
      </c>
      <c r="D1075" s="271" t="s">
        <v>258</v>
      </c>
    </row>
    <row r="1076" spans="2:4" x14ac:dyDescent="0.25">
      <c r="B1076" s="271" t="s">
        <v>1230</v>
      </c>
      <c r="C1076" s="271" t="s">
        <v>2023</v>
      </c>
      <c r="D1076" s="271" t="s">
        <v>258</v>
      </c>
    </row>
    <row r="1077" spans="2:4" x14ac:dyDescent="0.25">
      <c r="B1077" s="271" t="s">
        <v>1231</v>
      </c>
      <c r="C1077" s="271" t="s">
        <v>2024</v>
      </c>
      <c r="D1077" s="271" t="s">
        <v>258</v>
      </c>
    </row>
    <row r="1078" spans="2:4" x14ac:dyDescent="0.25">
      <c r="B1078" s="271" t="s">
        <v>1232</v>
      </c>
      <c r="C1078" s="271" t="s">
        <v>2025</v>
      </c>
      <c r="D1078" s="271" t="s">
        <v>258</v>
      </c>
    </row>
    <row r="1079" spans="2:4" x14ac:dyDescent="0.25">
      <c r="B1079" s="271" t="s">
        <v>1233</v>
      </c>
      <c r="C1079" s="271" t="s">
        <v>2026</v>
      </c>
      <c r="D1079" s="271" t="s">
        <v>259</v>
      </c>
    </row>
    <row r="1080" spans="2:4" x14ac:dyDescent="0.25">
      <c r="B1080" s="271" t="s">
        <v>1234</v>
      </c>
      <c r="C1080" s="271" t="s">
        <v>2027</v>
      </c>
      <c r="D1080" s="271" t="s">
        <v>259</v>
      </c>
    </row>
    <row r="1081" spans="2:4" x14ac:dyDescent="0.25">
      <c r="B1081" s="271" t="s">
        <v>1235</v>
      </c>
      <c r="C1081" s="271" t="s">
        <v>2028</v>
      </c>
      <c r="D1081" s="271" t="s">
        <v>259</v>
      </c>
    </row>
    <row r="1082" spans="2:4" x14ac:dyDescent="0.25">
      <c r="B1082" s="271" t="s">
        <v>1236</v>
      </c>
      <c r="C1082" s="271" t="s">
        <v>2029</v>
      </c>
      <c r="D1082" s="271" t="s">
        <v>259</v>
      </c>
    </row>
    <row r="1083" spans="2:4" x14ac:dyDescent="0.25">
      <c r="B1083" s="271" t="s">
        <v>1237</v>
      </c>
      <c r="C1083" s="271" t="s">
        <v>2030</v>
      </c>
      <c r="D1083" s="271" t="s">
        <v>259</v>
      </c>
    </row>
    <row r="1084" spans="2:4" x14ac:dyDescent="0.25">
      <c r="B1084" s="271" t="s">
        <v>1238</v>
      </c>
      <c r="C1084" s="271" t="s">
        <v>2031</v>
      </c>
      <c r="D1084" s="271" t="s">
        <v>259</v>
      </c>
    </row>
    <row r="1085" spans="2:4" x14ac:dyDescent="0.25">
      <c r="B1085" s="271" t="s">
        <v>1239</v>
      </c>
      <c r="C1085" s="271" t="s">
        <v>2032</v>
      </c>
      <c r="D1085" s="271" t="s">
        <v>259</v>
      </c>
    </row>
    <row r="1086" spans="2:4" x14ac:dyDescent="0.25">
      <c r="B1086" s="271" t="s">
        <v>1240</v>
      </c>
      <c r="C1086" s="271" t="s">
        <v>2033</v>
      </c>
      <c r="D1086" s="271" t="s">
        <v>259</v>
      </c>
    </row>
    <row r="1088" spans="2:4" x14ac:dyDescent="0.25">
      <c r="B1088" s="271" t="s">
        <v>2836</v>
      </c>
      <c r="C1088" s="271" t="s">
        <v>2837</v>
      </c>
      <c r="D1088" s="271" t="s">
        <v>2208</v>
      </c>
    </row>
    <row r="1089" spans="2:4" x14ac:dyDescent="0.25">
      <c r="B1089" s="271" t="s">
        <v>2591</v>
      </c>
      <c r="C1089" s="271" t="s">
        <v>2910</v>
      </c>
      <c r="D1089" s="271" t="s">
        <v>2208</v>
      </c>
    </row>
    <row r="1090" spans="2:4" x14ac:dyDescent="0.25">
      <c r="B1090" s="271" t="s">
        <v>2592</v>
      </c>
      <c r="C1090" s="271" t="s">
        <v>2909</v>
      </c>
      <c r="D1090" s="271" t="s">
        <v>2208</v>
      </c>
    </row>
    <row r="1091" spans="2:4" x14ac:dyDescent="0.25">
      <c r="B1091" s="271" t="s">
        <v>2593</v>
      </c>
      <c r="C1091" s="271" t="s">
        <v>2594</v>
      </c>
      <c r="D1091" s="271" t="s">
        <v>2208</v>
      </c>
    </row>
    <row r="1094" spans="2:4" x14ac:dyDescent="0.25">
      <c r="B1094" s="271" t="s">
        <v>1241</v>
      </c>
      <c r="C1094" s="271" t="s">
        <v>2034</v>
      </c>
      <c r="D1094" s="271" t="s">
        <v>2208</v>
      </c>
    </row>
    <row r="1095" spans="2:4" x14ac:dyDescent="0.25">
      <c r="B1095" s="271" t="s">
        <v>1242</v>
      </c>
      <c r="C1095" s="271" t="s">
        <v>2035</v>
      </c>
      <c r="D1095" s="271" t="s">
        <v>2208</v>
      </c>
    </row>
    <row r="1096" spans="2:4" x14ac:dyDescent="0.25">
      <c r="B1096" s="271" t="s">
        <v>1243</v>
      </c>
      <c r="C1096" s="271" t="s">
        <v>2036</v>
      </c>
      <c r="D1096" s="271" t="s">
        <v>2208</v>
      </c>
    </row>
    <row r="1097" spans="2:4" x14ac:dyDescent="0.25">
      <c r="B1097" s="271" t="s">
        <v>1244</v>
      </c>
      <c r="C1097" s="271" t="s">
        <v>2037</v>
      </c>
      <c r="D1097" s="271" t="s">
        <v>2208</v>
      </c>
    </row>
    <row r="1098" spans="2:4" x14ac:dyDescent="0.25">
      <c r="B1098" s="271" t="s">
        <v>1245</v>
      </c>
      <c r="C1098" s="271" t="s">
        <v>2038</v>
      </c>
      <c r="D1098" s="271" t="s">
        <v>2208</v>
      </c>
    </row>
    <row r="1099" spans="2:4" x14ac:dyDescent="0.25">
      <c r="B1099" s="271" t="s">
        <v>1246</v>
      </c>
      <c r="C1099" s="271" t="s">
        <v>2039</v>
      </c>
      <c r="D1099" s="271" t="s">
        <v>2208</v>
      </c>
    </row>
    <row r="1100" spans="2:4" x14ac:dyDescent="0.25">
      <c r="B1100" s="271" t="s">
        <v>1247</v>
      </c>
      <c r="C1100" s="271" t="s">
        <v>2040</v>
      </c>
      <c r="D1100" s="271" t="s">
        <v>2208</v>
      </c>
    </row>
    <row r="1101" spans="2:4" x14ac:dyDescent="0.25">
      <c r="B1101" s="271" t="s">
        <v>1248</v>
      </c>
      <c r="C1101" s="271" t="s">
        <v>2041</v>
      </c>
      <c r="D1101" s="271" t="s">
        <v>2208</v>
      </c>
    </row>
    <row r="1102" spans="2:4" x14ac:dyDescent="0.25">
      <c r="B1102" s="271" t="s">
        <v>1249</v>
      </c>
      <c r="C1102" s="271" t="s">
        <v>2042</v>
      </c>
      <c r="D1102" s="271" t="s">
        <v>258</v>
      </c>
    </row>
    <row r="1103" spans="2:4" x14ac:dyDescent="0.25">
      <c r="B1103" s="271" t="s">
        <v>1250</v>
      </c>
      <c r="C1103" s="271" t="s">
        <v>2043</v>
      </c>
      <c r="D1103" s="271" t="s">
        <v>258</v>
      </c>
    </row>
    <row r="1104" spans="2:4" x14ac:dyDescent="0.25">
      <c r="B1104" s="271" t="s">
        <v>1251</v>
      </c>
      <c r="C1104" s="271" t="s">
        <v>2044</v>
      </c>
      <c r="D1104" s="271" t="s">
        <v>258</v>
      </c>
    </row>
    <row r="1105" spans="2:4" x14ac:dyDescent="0.25">
      <c r="B1105" s="271" t="s">
        <v>1252</v>
      </c>
      <c r="C1105" s="271" t="s">
        <v>2045</v>
      </c>
      <c r="D1105" s="271" t="s">
        <v>258</v>
      </c>
    </row>
    <row r="1106" spans="2:4" x14ac:dyDescent="0.25">
      <c r="B1106" s="271" t="s">
        <v>1253</v>
      </c>
      <c r="C1106" s="271" t="s">
        <v>2046</v>
      </c>
      <c r="D1106" s="271" t="s">
        <v>258</v>
      </c>
    </row>
    <row r="1107" spans="2:4" x14ac:dyDescent="0.25">
      <c r="B1107" s="271" t="s">
        <v>1254</v>
      </c>
      <c r="C1107" s="271" t="s">
        <v>2047</v>
      </c>
      <c r="D1107" s="271" t="s">
        <v>258</v>
      </c>
    </row>
    <row r="1108" spans="2:4" x14ac:dyDescent="0.25">
      <c r="B1108" s="271" t="s">
        <v>1255</v>
      </c>
      <c r="C1108" s="271" t="s">
        <v>2048</v>
      </c>
      <c r="D1108" s="271" t="s">
        <v>258</v>
      </c>
    </row>
    <row r="1109" spans="2:4" x14ac:dyDescent="0.25">
      <c r="B1109" s="271" t="s">
        <v>1256</v>
      </c>
      <c r="C1109" s="271" t="s">
        <v>2049</v>
      </c>
      <c r="D1109" s="271" t="s">
        <v>258</v>
      </c>
    </row>
    <row r="1110" spans="2:4" x14ac:dyDescent="0.25">
      <c r="B1110" s="271" t="s">
        <v>1257</v>
      </c>
      <c r="C1110" s="271" t="s">
        <v>2050</v>
      </c>
      <c r="D1110" s="271" t="s">
        <v>259</v>
      </c>
    </row>
    <row r="1111" spans="2:4" x14ac:dyDescent="0.25">
      <c r="B1111" s="271" t="s">
        <v>1258</v>
      </c>
      <c r="C1111" s="271" t="s">
        <v>2051</v>
      </c>
      <c r="D1111" s="271" t="s">
        <v>259</v>
      </c>
    </row>
    <row r="1112" spans="2:4" x14ac:dyDescent="0.25">
      <c r="B1112" s="271" t="s">
        <v>1259</v>
      </c>
      <c r="C1112" s="271" t="s">
        <v>2052</v>
      </c>
      <c r="D1112" s="271" t="s">
        <v>259</v>
      </c>
    </row>
    <row r="1113" spans="2:4" x14ac:dyDescent="0.25">
      <c r="B1113" s="271" t="s">
        <v>1260</v>
      </c>
      <c r="C1113" s="271" t="s">
        <v>2053</v>
      </c>
      <c r="D1113" s="271" t="s">
        <v>259</v>
      </c>
    </row>
    <row r="1114" spans="2:4" x14ac:dyDescent="0.25">
      <c r="B1114" s="271" t="s">
        <v>1261</v>
      </c>
      <c r="C1114" s="271" t="s">
        <v>2054</v>
      </c>
      <c r="D1114" s="271" t="s">
        <v>259</v>
      </c>
    </row>
    <row r="1115" spans="2:4" x14ac:dyDescent="0.25">
      <c r="B1115" s="271" t="s">
        <v>1262</v>
      </c>
      <c r="C1115" s="271" t="s">
        <v>2055</v>
      </c>
      <c r="D1115" s="271" t="s">
        <v>259</v>
      </c>
    </row>
    <row r="1116" spans="2:4" x14ac:dyDescent="0.25">
      <c r="B1116" s="271" t="s">
        <v>1263</v>
      </c>
      <c r="C1116" s="271" t="s">
        <v>2056</v>
      </c>
      <c r="D1116" s="271" t="s">
        <v>259</v>
      </c>
    </row>
    <row r="1117" spans="2:4" x14ac:dyDescent="0.25">
      <c r="B1117" s="271" t="s">
        <v>1264</v>
      </c>
      <c r="C1117" s="271" t="s">
        <v>2057</v>
      </c>
      <c r="D1117" s="271" t="s">
        <v>259</v>
      </c>
    </row>
    <row r="1119" spans="2:4" x14ac:dyDescent="0.25">
      <c r="B1119" s="271" t="s">
        <v>2834</v>
      </c>
      <c r="C1119" s="271" t="s">
        <v>2835</v>
      </c>
      <c r="D1119" s="271" t="s">
        <v>2208</v>
      </c>
    </row>
    <row r="1120" spans="2:4" x14ac:dyDescent="0.25">
      <c r="B1120" s="271" t="s">
        <v>1267</v>
      </c>
      <c r="C1120" s="271" t="s">
        <v>2835</v>
      </c>
      <c r="D1120" s="271" t="s">
        <v>2208</v>
      </c>
    </row>
    <row r="1121" spans="2:4" x14ac:dyDescent="0.25">
      <c r="B1121" s="271" t="s">
        <v>1265</v>
      </c>
      <c r="C1121" s="271" t="s">
        <v>2058</v>
      </c>
      <c r="D1121" s="271" t="s">
        <v>2208</v>
      </c>
    </row>
    <row r="1122" spans="2:4" x14ac:dyDescent="0.25">
      <c r="B1122" s="271" t="s">
        <v>1266</v>
      </c>
      <c r="C1122" s="271" t="s">
        <v>2059</v>
      </c>
      <c r="D1122" s="271" t="s">
        <v>2208</v>
      </c>
    </row>
    <row r="1124" spans="2:4" x14ac:dyDescent="0.25">
      <c r="B1124" s="314"/>
      <c r="C1124" s="314"/>
      <c r="D1124" s="314"/>
    </row>
    <row r="1126" spans="2:4" x14ac:dyDescent="0.25">
      <c r="B1126" s="271" t="s">
        <v>2648</v>
      </c>
      <c r="C1126" s="271" t="s">
        <v>2719</v>
      </c>
      <c r="D1126" s="271" t="s">
        <v>258</v>
      </c>
    </row>
    <row r="1127" spans="2:4" x14ac:dyDescent="0.25">
      <c r="B1127" s="271" t="s">
        <v>2649</v>
      </c>
      <c r="C1127" s="271" t="s">
        <v>2720</v>
      </c>
      <c r="D1127" s="271" t="s">
        <v>258</v>
      </c>
    </row>
    <row r="1128" spans="2:4" x14ac:dyDescent="0.25">
      <c r="B1128" s="271" t="s">
        <v>2650</v>
      </c>
      <c r="C1128" s="271" t="s">
        <v>2721</v>
      </c>
      <c r="D1128" s="271" t="s">
        <v>258</v>
      </c>
    </row>
    <row r="1129" spans="2:4" x14ac:dyDescent="0.25">
      <c r="B1129" s="271" t="s">
        <v>2651</v>
      </c>
      <c r="C1129" s="271" t="s">
        <v>2722</v>
      </c>
      <c r="D1129" s="271" t="s">
        <v>258</v>
      </c>
    </row>
    <row r="1130" spans="2:4" x14ac:dyDescent="0.25">
      <c r="B1130" s="271" t="s">
        <v>2652</v>
      </c>
      <c r="C1130" s="271" t="s">
        <v>2723</v>
      </c>
      <c r="D1130" s="271" t="s">
        <v>258</v>
      </c>
    </row>
    <row r="1131" spans="2:4" x14ac:dyDescent="0.25">
      <c r="B1131" s="271" t="s">
        <v>2653</v>
      </c>
      <c r="C1131" s="271" t="s">
        <v>2724</v>
      </c>
      <c r="D1131" s="271" t="s">
        <v>258</v>
      </c>
    </row>
    <row r="1132" spans="2:4" x14ac:dyDescent="0.25">
      <c r="B1132" s="271" t="s">
        <v>2654</v>
      </c>
      <c r="C1132" s="271" t="s">
        <v>2725</v>
      </c>
      <c r="D1132" s="271" t="s">
        <v>258</v>
      </c>
    </row>
    <row r="1133" spans="2:4" x14ac:dyDescent="0.25">
      <c r="B1133" s="271" t="s">
        <v>2655</v>
      </c>
      <c r="C1133" s="271" t="s">
        <v>2902</v>
      </c>
      <c r="D1133" s="271" t="s">
        <v>259</v>
      </c>
    </row>
    <row r="1134" spans="2:4" x14ac:dyDescent="0.25">
      <c r="B1134" s="271" t="s">
        <v>2656</v>
      </c>
      <c r="C1134" s="271" t="s">
        <v>2903</v>
      </c>
      <c r="D1134" s="271" t="s">
        <v>259</v>
      </c>
    </row>
    <row r="1135" spans="2:4" x14ac:dyDescent="0.25">
      <c r="B1135" s="271" t="s">
        <v>2657</v>
      </c>
      <c r="C1135" s="271" t="s">
        <v>2904</v>
      </c>
      <c r="D1135" s="271" t="s">
        <v>259</v>
      </c>
    </row>
    <row r="1136" spans="2:4" x14ac:dyDescent="0.25">
      <c r="B1136" s="271" t="s">
        <v>2658</v>
      </c>
      <c r="C1136" s="271" t="s">
        <v>2905</v>
      </c>
      <c r="D1136" s="271" t="s">
        <v>259</v>
      </c>
    </row>
    <row r="1137" spans="2:4" x14ac:dyDescent="0.25">
      <c r="B1137" s="271" t="s">
        <v>2659</v>
      </c>
      <c r="C1137" s="271" t="s">
        <v>2906</v>
      </c>
      <c r="D1137" s="271" t="s">
        <v>259</v>
      </c>
    </row>
    <row r="1138" spans="2:4" x14ac:dyDescent="0.25">
      <c r="B1138" s="271" t="s">
        <v>2660</v>
      </c>
      <c r="C1138" s="271" t="s">
        <v>2907</v>
      </c>
      <c r="D1138" s="271" t="s">
        <v>259</v>
      </c>
    </row>
    <row r="1139" spans="2:4" x14ac:dyDescent="0.25">
      <c r="B1139" s="271" t="s">
        <v>2661</v>
      </c>
      <c r="C1139" s="271" t="s">
        <v>2908</v>
      </c>
      <c r="D1139" s="271" t="s">
        <v>259</v>
      </c>
    </row>
    <row r="1140" spans="2:4" x14ac:dyDescent="0.25">
      <c r="C1140" s="271" t="s">
        <v>1298</v>
      </c>
    </row>
    <row r="1141" spans="2:4" x14ac:dyDescent="0.25">
      <c r="C1141" s="271" t="s">
        <v>1298</v>
      </c>
    </row>
    <row r="1142" spans="2:4" x14ac:dyDescent="0.25">
      <c r="B1142" s="271" t="s">
        <v>2662</v>
      </c>
      <c r="C1142" s="271" t="s">
        <v>2726</v>
      </c>
      <c r="D1142" s="271" t="s">
        <v>258</v>
      </c>
    </row>
    <row r="1143" spans="2:4" x14ac:dyDescent="0.25">
      <c r="B1143" s="271" t="s">
        <v>2663</v>
      </c>
      <c r="C1143" s="271" t="s">
        <v>2727</v>
      </c>
      <c r="D1143" s="271" t="s">
        <v>258</v>
      </c>
    </row>
    <row r="1144" spans="2:4" x14ac:dyDescent="0.25">
      <c r="B1144" s="271" t="s">
        <v>2664</v>
      </c>
      <c r="C1144" s="271" t="s">
        <v>2728</v>
      </c>
      <c r="D1144" s="271" t="s">
        <v>258</v>
      </c>
    </row>
    <row r="1145" spans="2:4" x14ac:dyDescent="0.25">
      <c r="B1145" s="271" t="s">
        <v>2665</v>
      </c>
      <c r="C1145" s="271" t="s">
        <v>2729</v>
      </c>
      <c r="D1145" s="271" t="s">
        <v>258</v>
      </c>
    </row>
    <row r="1146" spans="2:4" x14ac:dyDescent="0.25">
      <c r="B1146" s="271" t="s">
        <v>2666</v>
      </c>
      <c r="C1146" s="271" t="s">
        <v>2730</v>
      </c>
      <c r="D1146" s="271" t="s">
        <v>258</v>
      </c>
    </row>
    <row r="1147" spans="2:4" x14ac:dyDescent="0.25">
      <c r="B1147" s="271" t="s">
        <v>2667</v>
      </c>
      <c r="C1147" s="271" t="s">
        <v>2731</v>
      </c>
      <c r="D1147" s="271" t="s">
        <v>258</v>
      </c>
    </row>
    <row r="1148" spans="2:4" x14ac:dyDescent="0.25">
      <c r="B1148" s="271" t="s">
        <v>2668</v>
      </c>
      <c r="C1148" s="271" t="s">
        <v>2732</v>
      </c>
      <c r="D1148" s="271" t="s">
        <v>258</v>
      </c>
    </row>
    <row r="1149" spans="2:4" x14ac:dyDescent="0.25">
      <c r="B1149" s="271" t="s">
        <v>2669</v>
      </c>
      <c r="C1149" s="271" t="s">
        <v>2733</v>
      </c>
      <c r="D1149" s="271" t="s">
        <v>258</v>
      </c>
    </row>
    <row r="1150" spans="2:4" x14ac:dyDescent="0.25">
      <c r="C1150" s="271" t="s">
        <v>1298</v>
      </c>
    </row>
    <row r="1151" spans="2:4" x14ac:dyDescent="0.25">
      <c r="C1151" s="271" t="s">
        <v>1298</v>
      </c>
    </row>
    <row r="1152" spans="2:4" x14ac:dyDescent="0.25">
      <c r="B1152" s="271" t="s">
        <v>2670</v>
      </c>
      <c r="C1152" s="271" t="s">
        <v>2734</v>
      </c>
      <c r="D1152" s="271" t="s">
        <v>259</v>
      </c>
    </row>
    <row r="1153" spans="2:4" x14ac:dyDescent="0.25">
      <c r="B1153" s="271" t="s">
        <v>2671</v>
      </c>
      <c r="C1153" s="271" t="s">
        <v>2735</v>
      </c>
      <c r="D1153" s="271" t="s">
        <v>259</v>
      </c>
    </row>
    <row r="1154" spans="2:4" x14ac:dyDescent="0.25">
      <c r="B1154" s="271" t="s">
        <v>2672</v>
      </c>
      <c r="C1154" s="271" t="s">
        <v>2736</v>
      </c>
      <c r="D1154" s="271" t="s">
        <v>259</v>
      </c>
    </row>
    <row r="1155" spans="2:4" x14ac:dyDescent="0.25">
      <c r="B1155" s="271" t="s">
        <v>2673</v>
      </c>
      <c r="C1155" s="271" t="s">
        <v>2737</v>
      </c>
      <c r="D1155" s="271" t="s">
        <v>259</v>
      </c>
    </row>
    <row r="1156" spans="2:4" x14ac:dyDescent="0.25">
      <c r="B1156" s="271" t="s">
        <v>2674</v>
      </c>
      <c r="C1156" s="271" t="s">
        <v>2738</v>
      </c>
      <c r="D1156" s="271" t="s">
        <v>259</v>
      </c>
    </row>
    <row r="1157" spans="2:4" x14ac:dyDescent="0.25">
      <c r="B1157" s="271" t="s">
        <v>2675</v>
      </c>
      <c r="C1157" s="271" t="s">
        <v>2739</v>
      </c>
      <c r="D1157" s="271" t="s">
        <v>259</v>
      </c>
    </row>
    <row r="1158" spans="2:4" x14ac:dyDescent="0.25">
      <c r="B1158" s="271" t="s">
        <v>2676</v>
      </c>
      <c r="C1158" s="271" t="s">
        <v>2740</v>
      </c>
      <c r="D1158" s="271" t="s">
        <v>259</v>
      </c>
    </row>
    <row r="1159" spans="2:4" x14ac:dyDescent="0.25">
      <c r="C1159" s="271" t="s">
        <v>1298</v>
      </c>
    </row>
    <row r="1160" spans="2:4" x14ac:dyDescent="0.25">
      <c r="C1160" s="271" t="s">
        <v>1298</v>
      </c>
    </row>
    <row r="1161" spans="2:4" x14ac:dyDescent="0.25">
      <c r="B1161" s="271" t="s">
        <v>2677</v>
      </c>
      <c r="C1161" s="271" t="s">
        <v>2741</v>
      </c>
      <c r="D1161" s="271" t="s">
        <v>258</v>
      </c>
    </row>
    <row r="1162" spans="2:4" x14ac:dyDescent="0.25">
      <c r="B1162" s="271" t="s">
        <v>2678</v>
      </c>
      <c r="C1162" s="271" t="s">
        <v>2742</v>
      </c>
      <c r="D1162" s="271" t="s">
        <v>258</v>
      </c>
    </row>
    <row r="1163" spans="2:4" x14ac:dyDescent="0.25">
      <c r="B1163" s="271" t="s">
        <v>2679</v>
      </c>
      <c r="C1163" s="271" t="s">
        <v>2743</v>
      </c>
      <c r="D1163" s="271" t="s">
        <v>258</v>
      </c>
    </row>
    <row r="1164" spans="2:4" x14ac:dyDescent="0.25">
      <c r="B1164" s="271" t="s">
        <v>2680</v>
      </c>
      <c r="C1164" s="271" t="s">
        <v>2744</v>
      </c>
      <c r="D1164" s="271" t="s">
        <v>258</v>
      </c>
    </row>
    <row r="1165" spans="2:4" x14ac:dyDescent="0.25">
      <c r="B1165" s="271" t="s">
        <v>2681</v>
      </c>
      <c r="C1165" s="271" t="s">
        <v>2745</v>
      </c>
      <c r="D1165" s="271" t="s">
        <v>258</v>
      </c>
    </row>
    <row r="1166" spans="2:4" x14ac:dyDescent="0.25">
      <c r="B1166" s="271" t="s">
        <v>2682</v>
      </c>
      <c r="C1166" s="271" t="s">
        <v>2746</v>
      </c>
      <c r="D1166" s="271" t="s">
        <v>258</v>
      </c>
    </row>
    <row r="1167" spans="2:4" x14ac:dyDescent="0.25">
      <c r="B1167" s="271" t="s">
        <v>2683</v>
      </c>
      <c r="C1167" s="271" t="s">
        <v>2747</v>
      </c>
      <c r="D1167" s="271" t="s">
        <v>258</v>
      </c>
    </row>
    <row r="1168" spans="2:4" x14ac:dyDescent="0.25">
      <c r="B1168" s="271" t="s">
        <v>2684</v>
      </c>
      <c r="C1168" s="271" t="s">
        <v>2748</v>
      </c>
      <c r="D1168" s="271" t="s">
        <v>258</v>
      </c>
    </row>
    <row r="1169" spans="2:4" x14ac:dyDescent="0.25">
      <c r="B1169" s="271" t="s">
        <v>2685</v>
      </c>
      <c r="C1169" s="271" t="s">
        <v>2749</v>
      </c>
      <c r="D1169" s="271" t="s">
        <v>258</v>
      </c>
    </row>
    <row r="1170" spans="2:4" x14ac:dyDescent="0.25">
      <c r="C1170" s="271" t="s">
        <v>1298</v>
      </c>
    </row>
    <row r="1171" spans="2:4" x14ac:dyDescent="0.25">
      <c r="C1171" s="271" t="s">
        <v>1298</v>
      </c>
    </row>
    <row r="1172" spans="2:4" x14ac:dyDescent="0.25">
      <c r="B1172" s="271" t="s">
        <v>2686</v>
      </c>
      <c r="C1172" s="271" t="s">
        <v>2750</v>
      </c>
      <c r="D1172" s="271" t="s">
        <v>259</v>
      </c>
    </row>
    <row r="1173" spans="2:4" x14ac:dyDescent="0.25">
      <c r="B1173" s="271" t="s">
        <v>2687</v>
      </c>
      <c r="C1173" s="271" t="s">
        <v>2751</v>
      </c>
      <c r="D1173" s="271" t="s">
        <v>259</v>
      </c>
    </row>
    <row r="1174" spans="2:4" x14ac:dyDescent="0.25">
      <c r="B1174" s="271" t="s">
        <v>2688</v>
      </c>
      <c r="C1174" s="271" t="s">
        <v>2752</v>
      </c>
      <c r="D1174" s="271" t="s">
        <v>259</v>
      </c>
    </row>
    <row r="1175" spans="2:4" x14ac:dyDescent="0.25">
      <c r="B1175" s="271" t="s">
        <v>2689</v>
      </c>
      <c r="C1175" s="271" t="s">
        <v>2753</v>
      </c>
      <c r="D1175" s="271" t="s">
        <v>259</v>
      </c>
    </row>
    <row r="1176" spans="2:4" x14ac:dyDescent="0.25">
      <c r="B1176" s="271" t="s">
        <v>2690</v>
      </c>
      <c r="C1176" s="271" t="s">
        <v>2754</v>
      </c>
      <c r="D1176" s="271" t="s">
        <v>259</v>
      </c>
    </row>
    <row r="1177" spans="2:4" x14ac:dyDescent="0.25">
      <c r="B1177" s="271" t="s">
        <v>2691</v>
      </c>
      <c r="C1177" s="271" t="s">
        <v>2755</v>
      </c>
      <c r="D1177" s="271" t="s">
        <v>259</v>
      </c>
    </row>
    <row r="1178" spans="2:4" x14ac:dyDescent="0.25">
      <c r="B1178" s="271" t="s">
        <v>2692</v>
      </c>
      <c r="C1178" s="271" t="s">
        <v>2756</v>
      </c>
      <c r="D1178" s="271" t="s">
        <v>259</v>
      </c>
    </row>
    <row r="1179" spans="2:4" x14ac:dyDescent="0.25">
      <c r="C1179" s="271" t="s">
        <v>1298</v>
      </c>
    </row>
    <row r="1180" spans="2:4" x14ac:dyDescent="0.25">
      <c r="C1180" s="271" t="s">
        <v>1298</v>
      </c>
    </row>
    <row r="1181" spans="2:4" x14ac:dyDescent="0.25">
      <c r="B1181" s="271" t="s">
        <v>2693</v>
      </c>
      <c r="C1181" s="271" t="s">
        <v>2757</v>
      </c>
      <c r="D1181" s="271" t="s">
        <v>258</v>
      </c>
    </row>
    <row r="1182" spans="2:4" x14ac:dyDescent="0.25">
      <c r="B1182" s="271" t="s">
        <v>2694</v>
      </c>
      <c r="C1182" s="271" t="s">
        <v>2758</v>
      </c>
      <c r="D1182" s="271" t="s">
        <v>258</v>
      </c>
    </row>
    <row r="1183" spans="2:4" x14ac:dyDescent="0.25">
      <c r="B1183" s="271" t="s">
        <v>2695</v>
      </c>
      <c r="C1183" s="271" t="s">
        <v>2759</v>
      </c>
      <c r="D1183" s="271" t="s">
        <v>258</v>
      </c>
    </row>
    <row r="1184" spans="2:4" x14ac:dyDescent="0.25">
      <c r="B1184" s="271" t="s">
        <v>2696</v>
      </c>
      <c r="C1184" s="271" t="s">
        <v>2760</v>
      </c>
      <c r="D1184" s="271" t="s">
        <v>258</v>
      </c>
    </row>
    <row r="1185" spans="2:4" x14ac:dyDescent="0.25">
      <c r="B1185" s="271" t="s">
        <v>2697</v>
      </c>
      <c r="C1185" s="271" t="s">
        <v>2761</v>
      </c>
      <c r="D1185" s="271" t="s">
        <v>258</v>
      </c>
    </row>
    <row r="1186" spans="2:4" x14ac:dyDescent="0.25">
      <c r="B1186" s="271" t="s">
        <v>2698</v>
      </c>
      <c r="C1186" s="271" t="s">
        <v>2762</v>
      </c>
      <c r="D1186" s="271" t="s">
        <v>258</v>
      </c>
    </row>
    <row r="1187" spans="2:4" x14ac:dyDescent="0.25">
      <c r="B1187" s="271" t="s">
        <v>2699</v>
      </c>
      <c r="C1187" s="271" t="s">
        <v>2763</v>
      </c>
      <c r="D1187" s="271" t="s">
        <v>258</v>
      </c>
    </row>
    <row r="1188" spans="2:4" x14ac:dyDescent="0.25">
      <c r="B1188" s="271" t="s">
        <v>2700</v>
      </c>
      <c r="C1188" s="271" t="s">
        <v>2764</v>
      </c>
      <c r="D1188" s="271" t="s">
        <v>258</v>
      </c>
    </row>
    <row r="1189" spans="2:4" x14ac:dyDescent="0.25">
      <c r="C1189" s="271" t="s">
        <v>1298</v>
      </c>
    </row>
    <row r="1190" spans="2:4" x14ac:dyDescent="0.25">
      <c r="C1190" s="271" t="s">
        <v>1298</v>
      </c>
    </row>
    <row r="1191" spans="2:4" x14ac:dyDescent="0.25">
      <c r="B1191" s="271" t="s">
        <v>2701</v>
      </c>
      <c r="C1191" s="271" t="s">
        <v>2765</v>
      </c>
      <c r="D1191" s="271" t="s">
        <v>259</v>
      </c>
    </row>
    <row r="1192" spans="2:4" x14ac:dyDescent="0.25">
      <c r="B1192" s="271" t="s">
        <v>2702</v>
      </c>
      <c r="C1192" s="271" t="s">
        <v>2766</v>
      </c>
      <c r="D1192" s="271" t="s">
        <v>259</v>
      </c>
    </row>
    <row r="1193" spans="2:4" x14ac:dyDescent="0.25">
      <c r="B1193" s="271" t="s">
        <v>2703</v>
      </c>
      <c r="C1193" s="271" t="s">
        <v>2767</v>
      </c>
      <c r="D1193" s="271" t="s">
        <v>259</v>
      </c>
    </row>
    <row r="1194" spans="2:4" x14ac:dyDescent="0.25">
      <c r="B1194" s="271" t="s">
        <v>2704</v>
      </c>
      <c r="C1194" s="271" t="s">
        <v>2768</v>
      </c>
      <c r="D1194" s="271" t="s">
        <v>259</v>
      </c>
    </row>
    <row r="1195" spans="2:4" x14ac:dyDescent="0.25">
      <c r="B1195" s="271" t="s">
        <v>2705</v>
      </c>
      <c r="C1195" s="271" t="s">
        <v>2769</v>
      </c>
      <c r="D1195" s="271" t="s">
        <v>259</v>
      </c>
    </row>
    <row r="1196" spans="2:4" x14ac:dyDescent="0.25">
      <c r="B1196" s="271" t="s">
        <v>2706</v>
      </c>
      <c r="C1196" s="271" t="s">
        <v>2770</v>
      </c>
      <c r="D1196" s="271" t="s">
        <v>259</v>
      </c>
    </row>
    <row r="1197" spans="2:4" x14ac:dyDescent="0.25">
      <c r="C1197" s="271" t="s">
        <v>1298</v>
      </c>
    </row>
    <row r="1198" spans="2:4" x14ac:dyDescent="0.25">
      <c r="C1198" s="271" t="s">
        <v>1298</v>
      </c>
    </row>
    <row r="1199" spans="2:4" x14ac:dyDescent="0.25">
      <c r="B1199" s="271" t="s">
        <v>2707</v>
      </c>
      <c r="C1199" s="271" t="s">
        <v>2771</v>
      </c>
      <c r="D1199" s="271" t="s">
        <v>258</v>
      </c>
    </row>
    <row r="1200" spans="2:4" x14ac:dyDescent="0.25">
      <c r="B1200" s="271" t="s">
        <v>2708</v>
      </c>
      <c r="C1200" s="271" t="s">
        <v>2772</v>
      </c>
      <c r="D1200" s="271" t="s">
        <v>258</v>
      </c>
    </row>
    <row r="1201" spans="2:4" x14ac:dyDescent="0.25">
      <c r="B1201" s="271" t="s">
        <v>2709</v>
      </c>
      <c r="C1201" s="271" t="s">
        <v>2773</v>
      </c>
      <c r="D1201" s="271" t="s">
        <v>258</v>
      </c>
    </row>
    <row r="1202" spans="2:4" x14ac:dyDescent="0.25">
      <c r="C1202" s="271" t="s">
        <v>1298</v>
      </c>
    </row>
    <row r="1203" spans="2:4" x14ac:dyDescent="0.25">
      <c r="C1203" s="271" t="s">
        <v>1298</v>
      </c>
    </row>
    <row r="1204" spans="2:4" x14ac:dyDescent="0.25">
      <c r="B1204" s="271" t="s">
        <v>2710</v>
      </c>
      <c r="C1204" s="271" t="s">
        <v>2774</v>
      </c>
      <c r="D1204" s="271" t="s">
        <v>259</v>
      </c>
    </row>
    <row r="1205" spans="2:4" x14ac:dyDescent="0.25">
      <c r="B1205" s="271" t="s">
        <v>2711</v>
      </c>
      <c r="C1205" s="271" t="s">
        <v>2775</v>
      </c>
      <c r="D1205" s="271" t="s">
        <v>259</v>
      </c>
    </row>
    <row r="1206" spans="2:4" x14ac:dyDescent="0.25">
      <c r="B1206" s="271" t="s">
        <v>2712</v>
      </c>
      <c r="C1206" s="271" t="s">
        <v>2776</v>
      </c>
      <c r="D1206" s="271" t="s">
        <v>259</v>
      </c>
    </row>
    <row r="1207" spans="2:4" x14ac:dyDescent="0.25">
      <c r="C1207" s="271" t="s">
        <v>1298</v>
      </c>
    </row>
    <row r="1208" spans="2:4" x14ac:dyDescent="0.25">
      <c r="C1208" s="271" t="s">
        <v>1298</v>
      </c>
    </row>
    <row r="1209" spans="2:4" x14ac:dyDescent="0.25">
      <c r="B1209" s="271" t="s">
        <v>2713</v>
      </c>
      <c r="C1209" s="271" t="s">
        <v>2777</v>
      </c>
      <c r="D1209" s="271" t="s">
        <v>258</v>
      </c>
    </row>
    <row r="1210" spans="2:4" x14ac:dyDescent="0.25">
      <c r="B1210" s="271" t="s">
        <v>2714</v>
      </c>
      <c r="C1210" s="271" t="s">
        <v>2778</v>
      </c>
      <c r="D1210" s="271" t="s">
        <v>258</v>
      </c>
    </row>
    <row r="1211" spans="2:4" x14ac:dyDescent="0.25">
      <c r="B1211" s="271" t="s">
        <v>2715</v>
      </c>
      <c r="C1211" s="271" t="s">
        <v>2779</v>
      </c>
      <c r="D1211" s="271" t="s">
        <v>258</v>
      </c>
    </row>
    <row r="1212" spans="2:4" x14ac:dyDescent="0.25">
      <c r="C1212" s="271" t="s">
        <v>1298</v>
      </c>
    </row>
    <row r="1213" spans="2:4" x14ac:dyDescent="0.25">
      <c r="C1213" s="271" t="s">
        <v>1298</v>
      </c>
    </row>
    <row r="1214" spans="2:4" x14ac:dyDescent="0.25">
      <c r="B1214" s="271" t="s">
        <v>2716</v>
      </c>
      <c r="C1214" s="271" t="s">
        <v>2780</v>
      </c>
      <c r="D1214" s="271" t="s">
        <v>259</v>
      </c>
    </row>
    <row r="1215" spans="2:4" x14ac:dyDescent="0.25">
      <c r="B1215" s="271" t="s">
        <v>2717</v>
      </c>
      <c r="C1215" s="271" t="s">
        <v>2781</v>
      </c>
      <c r="D1215" s="271" t="s">
        <v>259</v>
      </c>
    </row>
    <row r="1216" spans="2:4" x14ac:dyDescent="0.25">
      <c r="B1216" s="271" t="s">
        <v>2718</v>
      </c>
      <c r="C1216" s="271" t="s">
        <v>2782</v>
      </c>
      <c r="D1216" s="271" t="s">
        <v>259</v>
      </c>
    </row>
    <row r="1217" spans="2:4" x14ac:dyDescent="0.25">
      <c r="B1217" s="271" t="s">
        <v>435</v>
      </c>
      <c r="C1217" s="271" t="s">
        <v>1298</v>
      </c>
    </row>
    <row r="1218" spans="2:4" x14ac:dyDescent="0.25">
      <c r="B1218" s="271" t="s">
        <v>2642</v>
      </c>
      <c r="C1218" s="271" t="s">
        <v>1298</v>
      </c>
    </row>
    <row r="1219" spans="2:4" x14ac:dyDescent="0.25">
      <c r="B1219" s="271" t="s">
        <v>435</v>
      </c>
      <c r="C1219" s="271" t="s">
        <v>1298</v>
      </c>
    </row>
    <row r="1220" spans="2:4" x14ac:dyDescent="0.25">
      <c r="B1220" s="271" t="s">
        <v>2783</v>
      </c>
      <c r="C1220" s="271" t="s">
        <v>2851</v>
      </c>
      <c r="D1220" s="271" t="s">
        <v>258</v>
      </c>
    </row>
    <row r="1221" spans="2:4" x14ac:dyDescent="0.25">
      <c r="B1221" s="271" t="s">
        <v>2784</v>
      </c>
      <c r="C1221" s="271" t="s">
        <v>2852</v>
      </c>
      <c r="D1221" s="271" t="s">
        <v>258</v>
      </c>
    </row>
    <row r="1222" spans="2:4" x14ac:dyDescent="0.25">
      <c r="B1222" s="271" t="s">
        <v>2785</v>
      </c>
      <c r="C1222" s="271" t="s">
        <v>2853</v>
      </c>
      <c r="D1222" s="271" t="s">
        <v>258</v>
      </c>
    </row>
    <row r="1223" spans="2:4" x14ac:dyDescent="0.25">
      <c r="B1223" s="271" t="s">
        <v>2786</v>
      </c>
      <c r="C1223" s="271" t="s">
        <v>2854</v>
      </c>
      <c r="D1223" s="271" t="s">
        <v>258</v>
      </c>
    </row>
    <row r="1224" spans="2:4" x14ac:dyDescent="0.25">
      <c r="B1224" s="271" t="s">
        <v>2787</v>
      </c>
      <c r="C1224" s="271" t="s">
        <v>2855</v>
      </c>
      <c r="D1224" s="271" t="s">
        <v>258</v>
      </c>
    </row>
    <row r="1225" spans="2:4" x14ac:dyDescent="0.25">
      <c r="B1225" s="271" t="s">
        <v>2788</v>
      </c>
      <c r="C1225" s="271" t="s">
        <v>2856</v>
      </c>
      <c r="D1225" s="271" t="s">
        <v>258</v>
      </c>
    </row>
    <row r="1226" spans="2:4" x14ac:dyDescent="0.25">
      <c r="B1226" s="271" t="s">
        <v>2846</v>
      </c>
      <c r="C1226" s="271" t="s">
        <v>2857</v>
      </c>
      <c r="D1226" s="271" t="s">
        <v>258</v>
      </c>
    </row>
    <row r="1227" spans="2:4" x14ac:dyDescent="0.25">
      <c r="B1227" s="271" t="s">
        <v>2847</v>
      </c>
      <c r="C1227" s="271" t="s">
        <v>2858</v>
      </c>
      <c r="D1227" s="271" t="s">
        <v>258</v>
      </c>
    </row>
    <row r="1228" spans="2:4" x14ac:dyDescent="0.25">
      <c r="B1228" s="271" t="s">
        <v>2848</v>
      </c>
      <c r="C1228" s="271" t="s">
        <v>2859</v>
      </c>
      <c r="D1228" s="271" t="s">
        <v>258</v>
      </c>
    </row>
    <row r="1229" spans="2:4" x14ac:dyDescent="0.25">
      <c r="B1229" s="271" t="s">
        <v>435</v>
      </c>
      <c r="C1229" s="271" t="s">
        <v>1298</v>
      </c>
    </row>
    <row r="1230" spans="2:4" x14ac:dyDescent="0.25">
      <c r="B1230" s="271" t="s">
        <v>435</v>
      </c>
      <c r="C1230" s="271" t="s">
        <v>1298</v>
      </c>
    </row>
    <row r="1231" spans="2:4" x14ac:dyDescent="0.25">
      <c r="B1231" s="271" t="s">
        <v>2789</v>
      </c>
      <c r="C1231" s="271" t="s">
        <v>2860</v>
      </c>
      <c r="D1231" s="271" t="s">
        <v>259</v>
      </c>
    </row>
    <row r="1232" spans="2:4" x14ac:dyDescent="0.25">
      <c r="B1232" s="271" t="s">
        <v>2790</v>
      </c>
      <c r="C1232" s="271" t="s">
        <v>2861</v>
      </c>
      <c r="D1232" s="271" t="s">
        <v>259</v>
      </c>
    </row>
    <row r="1233" spans="2:4" x14ac:dyDescent="0.25">
      <c r="B1233" s="271" t="s">
        <v>2791</v>
      </c>
      <c r="C1233" s="271" t="s">
        <v>2862</v>
      </c>
      <c r="D1233" s="271" t="s">
        <v>259</v>
      </c>
    </row>
    <row r="1234" spans="2:4" x14ac:dyDescent="0.25">
      <c r="B1234" s="271" t="s">
        <v>2792</v>
      </c>
      <c r="C1234" s="271" t="s">
        <v>2863</v>
      </c>
      <c r="D1234" s="271" t="s">
        <v>259</v>
      </c>
    </row>
    <row r="1235" spans="2:4" x14ac:dyDescent="0.25">
      <c r="B1235" s="271" t="s">
        <v>2793</v>
      </c>
      <c r="C1235" s="271" t="s">
        <v>2864</v>
      </c>
      <c r="D1235" s="271" t="s">
        <v>259</v>
      </c>
    </row>
    <row r="1236" spans="2:4" x14ac:dyDescent="0.25">
      <c r="B1236" s="271" t="s">
        <v>2849</v>
      </c>
      <c r="C1236" s="271" t="s">
        <v>2865</v>
      </c>
      <c r="D1236" s="271" t="s">
        <v>259</v>
      </c>
    </row>
    <row r="1237" spans="2:4" x14ac:dyDescent="0.25">
      <c r="B1237" s="271" t="s">
        <v>2850</v>
      </c>
      <c r="C1237" s="271" t="s">
        <v>2866</v>
      </c>
      <c r="D1237" s="271" t="s">
        <v>259</v>
      </c>
    </row>
    <row r="1240" spans="2:4" x14ac:dyDescent="0.25">
      <c r="B1240" s="271" t="s">
        <v>2794</v>
      </c>
      <c r="C1240" s="271" t="s">
        <v>2851</v>
      </c>
      <c r="D1240" s="271" t="s">
        <v>258</v>
      </c>
    </row>
    <row r="1241" spans="2:4" x14ac:dyDescent="0.25">
      <c r="B1241" s="271" t="s">
        <v>2795</v>
      </c>
      <c r="C1241" s="271" t="s">
        <v>2852</v>
      </c>
      <c r="D1241" s="271" t="s">
        <v>258</v>
      </c>
    </row>
    <row r="1242" spans="2:4" x14ac:dyDescent="0.25">
      <c r="B1242" s="271" t="s">
        <v>2796</v>
      </c>
      <c r="C1242" s="271" t="s">
        <v>2853</v>
      </c>
      <c r="D1242" s="271" t="s">
        <v>258</v>
      </c>
    </row>
    <row r="1243" spans="2:4" x14ac:dyDescent="0.25">
      <c r="B1243" s="271" t="s">
        <v>2797</v>
      </c>
      <c r="C1243" s="271" t="s">
        <v>2854</v>
      </c>
      <c r="D1243" s="271" t="s">
        <v>258</v>
      </c>
    </row>
    <row r="1244" spans="2:4" x14ac:dyDescent="0.25">
      <c r="B1244" s="271" t="s">
        <v>2798</v>
      </c>
      <c r="C1244" s="271" t="s">
        <v>2855</v>
      </c>
      <c r="D1244" s="271" t="s">
        <v>258</v>
      </c>
    </row>
    <row r="1245" spans="2:4" x14ac:dyDescent="0.25">
      <c r="B1245" s="271" t="s">
        <v>2799</v>
      </c>
      <c r="C1245" s="271" t="s">
        <v>2856</v>
      </c>
      <c r="D1245" s="271" t="s">
        <v>258</v>
      </c>
    </row>
    <row r="1246" spans="2:4" x14ac:dyDescent="0.25">
      <c r="B1246" s="271" t="s">
        <v>2800</v>
      </c>
      <c r="C1246" s="271" t="s">
        <v>2857</v>
      </c>
      <c r="D1246" s="271" t="s">
        <v>258</v>
      </c>
    </row>
    <row r="1247" spans="2:4" x14ac:dyDescent="0.25">
      <c r="B1247" s="271" t="s">
        <v>2801</v>
      </c>
      <c r="C1247" s="271" t="s">
        <v>2858</v>
      </c>
      <c r="D1247" s="271" t="s">
        <v>258</v>
      </c>
    </row>
    <row r="1248" spans="2:4" x14ac:dyDescent="0.25">
      <c r="B1248" s="271" t="s">
        <v>2802</v>
      </c>
      <c r="C1248" s="271" t="s">
        <v>2859</v>
      </c>
      <c r="D1248" s="271" t="s">
        <v>258</v>
      </c>
    </row>
    <row r="1249" spans="2:4" x14ac:dyDescent="0.25">
      <c r="B1249" s="271" t="s">
        <v>435</v>
      </c>
      <c r="C1249" s="271" t="s">
        <v>1298</v>
      </c>
    </row>
    <row r="1250" spans="2:4" x14ac:dyDescent="0.25">
      <c r="B1250" s="271" t="s">
        <v>435</v>
      </c>
      <c r="C1250" s="271" t="s">
        <v>1298</v>
      </c>
    </row>
    <row r="1251" spans="2:4" x14ac:dyDescent="0.25">
      <c r="B1251" s="271" t="s">
        <v>2803</v>
      </c>
      <c r="C1251" s="271" t="s">
        <v>2860</v>
      </c>
      <c r="D1251" s="271" t="s">
        <v>259</v>
      </c>
    </row>
    <row r="1252" spans="2:4" x14ac:dyDescent="0.25">
      <c r="B1252" s="271" t="s">
        <v>2804</v>
      </c>
      <c r="C1252" s="271" t="s">
        <v>2861</v>
      </c>
      <c r="D1252" s="271" t="s">
        <v>259</v>
      </c>
    </row>
    <row r="1253" spans="2:4" x14ac:dyDescent="0.25">
      <c r="B1253" s="271" t="s">
        <v>2805</v>
      </c>
      <c r="C1253" s="271" t="s">
        <v>2862</v>
      </c>
      <c r="D1253" s="271" t="s">
        <v>259</v>
      </c>
    </row>
    <row r="1254" spans="2:4" x14ac:dyDescent="0.25">
      <c r="B1254" s="271" t="s">
        <v>2806</v>
      </c>
      <c r="C1254" s="271" t="s">
        <v>2863</v>
      </c>
      <c r="D1254" s="271" t="s">
        <v>259</v>
      </c>
    </row>
    <row r="1255" spans="2:4" x14ac:dyDescent="0.25">
      <c r="B1255" s="271" t="s">
        <v>2807</v>
      </c>
      <c r="C1255" s="271" t="s">
        <v>2864</v>
      </c>
      <c r="D1255" s="271" t="s">
        <v>259</v>
      </c>
    </row>
    <row r="1256" spans="2:4" x14ac:dyDescent="0.25">
      <c r="B1256" s="271" t="s">
        <v>2808</v>
      </c>
      <c r="C1256" s="271" t="s">
        <v>2865</v>
      </c>
      <c r="D1256" s="271" t="s">
        <v>259</v>
      </c>
    </row>
    <row r="1257" spans="2:4" x14ac:dyDescent="0.25">
      <c r="B1257" s="271" t="s">
        <v>2809</v>
      </c>
      <c r="C1257" s="271" t="s">
        <v>2866</v>
      </c>
      <c r="D1257" s="271" t="s">
        <v>259</v>
      </c>
    </row>
    <row r="1260" spans="2:4" x14ac:dyDescent="0.25">
      <c r="B1260" s="271" t="s">
        <v>2810</v>
      </c>
      <c r="C1260" s="271" t="s">
        <v>2867</v>
      </c>
      <c r="D1260" s="271" t="s">
        <v>258</v>
      </c>
    </row>
    <row r="1261" spans="2:4" x14ac:dyDescent="0.25">
      <c r="B1261" s="271" t="s">
        <v>2811</v>
      </c>
      <c r="C1261" s="271" t="s">
        <v>2868</v>
      </c>
      <c r="D1261" s="271" t="s">
        <v>258</v>
      </c>
    </row>
    <row r="1262" spans="2:4" x14ac:dyDescent="0.25">
      <c r="B1262" s="271" t="s">
        <v>2812</v>
      </c>
      <c r="C1262" s="271" t="s">
        <v>2869</v>
      </c>
      <c r="D1262" s="271" t="s">
        <v>258</v>
      </c>
    </row>
    <row r="1263" spans="2:4" x14ac:dyDescent="0.25">
      <c r="B1263" s="271" t="s">
        <v>2813</v>
      </c>
      <c r="C1263" s="271" t="s">
        <v>2870</v>
      </c>
      <c r="D1263" s="271" t="s">
        <v>258</v>
      </c>
    </row>
    <row r="1264" spans="2:4" x14ac:dyDescent="0.25">
      <c r="B1264" s="271" t="s">
        <v>2814</v>
      </c>
      <c r="C1264" s="271" t="s">
        <v>2871</v>
      </c>
      <c r="D1264" s="271" t="s">
        <v>258</v>
      </c>
    </row>
    <row r="1265" spans="2:4" x14ac:dyDescent="0.25">
      <c r="B1265" s="271" t="s">
        <v>2815</v>
      </c>
      <c r="C1265" s="271" t="s">
        <v>2872</v>
      </c>
      <c r="D1265" s="271" t="s">
        <v>258</v>
      </c>
    </row>
    <row r="1266" spans="2:4" x14ac:dyDescent="0.25">
      <c r="B1266" s="271" t="s">
        <v>2816</v>
      </c>
      <c r="C1266" s="271" t="s">
        <v>2873</v>
      </c>
      <c r="D1266" s="271" t="s">
        <v>258</v>
      </c>
    </row>
    <row r="1267" spans="2:4" x14ac:dyDescent="0.25">
      <c r="B1267" s="271" t="s">
        <v>2817</v>
      </c>
      <c r="C1267" s="271" t="s">
        <v>2874</v>
      </c>
      <c r="D1267" s="271" t="s">
        <v>258</v>
      </c>
    </row>
    <row r="1268" spans="2:4" x14ac:dyDescent="0.25">
      <c r="B1268" s="271" t="s">
        <v>435</v>
      </c>
      <c r="C1268" s="271" t="s">
        <v>1298</v>
      </c>
    </row>
    <row r="1269" spans="2:4" x14ac:dyDescent="0.25">
      <c r="B1269" s="271" t="s">
        <v>435</v>
      </c>
      <c r="C1269" s="271" t="s">
        <v>1298</v>
      </c>
    </row>
    <row r="1270" spans="2:4" x14ac:dyDescent="0.25">
      <c r="B1270" s="271" t="s">
        <v>2818</v>
      </c>
      <c r="C1270" s="271" t="s">
        <v>2875</v>
      </c>
      <c r="D1270" s="271" t="s">
        <v>259</v>
      </c>
    </row>
    <row r="1271" spans="2:4" x14ac:dyDescent="0.25">
      <c r="B1271" s="271" t="s">
        <v>2819</v>
      </c>
      <c r="C1271" s="271" t="s">
        <v>2876</v>
      </c>
      <c r="D1271" s="271" t="s">
        <v>259</v>
      </c>
    </row>
    <row r="1272" spans="2:4" x14ac:dyDescent="0.25">
      <c r="B1272" s="271" t="s">
        <v>2820</v>
      </c>
      <c r="C1272" s="271" t="s">
        <v>2877</v>
      </c>
      <c r="D1272" s="271" t="s">
        <v>259</v>
      </c>
    </row>
    <row r="1273" spans="2:4" x14ac:dyDescent="0.25">
      <c r="B1273" s="271" t="s">
        <v>2821</v>
      </c>
      <c r="C1273" s="271" t="s">
        <v>2878</v>
      </c>
      <c r="D1273" s="271" t="s">
        <v>259</v>
      </c>
    </row>
    <row r="1274" spans="2:4" x14ac:dyDescent="0.25">
      <c r="B1274" s="271" t="s">
        <v>2822</v>
      </c>
      <c r="C1274" s="271" t="s">
        <v>2879</v>
      </c>
      <c r="D1274" s="271" t="s">
        <v>259</v>
      </c>
    </row>
    <row r="1275" spans="2:4" x14ac:dyDescent="0.25">
      <c r="B1275" s="271" t="s">
        <v>2823</v>
      </c>
      <c r="C1275" s="271" t="s">
        <v>2880</v>
      </c>
      <c r="D1275" s="271" t="s">
        <v>259</v>
      </c>
    </row>
    <row r="1278" spans="2:4" x14ac:dyDescent="0.25">
      <c r="B1278" s="271" t="s">
        <v>2881</v>
      </c>
      <c r="C1278" s="271" t="s">
        <v>2867</v>
      </c>
      <c r="D1278" s="271" t="s">
        <v>258</v>
      </c>
    </row>
    <row r="1279" spans="2:4" x14ac:dyDescent="0.25">
      <c r="B1279" s="271" t="s">
        <v>2882</v>
      </c>
      <c r="C1279" s="271" t="s">
        <v>2868</v>
      </c>
      <c r="D1279" s="271" t="s">
        <v>258</v>
      </c>
    </row>
    <row r="1280" spans="2:4" x14ac:dyDescent="0.25">
      <c r="B1280" s="271" t="s">
        <v>2824</v>
      </c>
      <c r="C1280" s="271" t="s">
        <v>2869</v>
      </c>
      <c r="D1280" s="271" t="s">
        <v>258</v>
      </c>
    </row>
    <row r="1281" spans="2:4" x14ac:dyDescent="0.25">
      <c r="B1281" s="271" t="s">
        <v>2883</v>
      </c>
      <c r="C1281" s="271" t="s">
        <v>2870</v>
      </c>
      <c r="D1281" s="271" t="s">
        <v>258</v>
      </c>
    </row>
    <row r="1282" spans="2:4" x14ac:dyDescent="0.25">
      <c r="B1282" s="271" t="s">
        <v>2825</v>
      </c>
      <c r="C1282" s="271" t="s">
        <v>2871</v>
      </c>
      <c r="D1282" s="271" t="s">
        <v>258</v>
      </c>
    </row>
    <row r="1283" spans="2:4" x14ac:dyDescent="0.25">
      <c r="B1283" s="271" t="s">
        <v>2884</v>
      </c>
      <c r="C1283" s="271" t="s">
        <v>2872</v>
      </c>
      <c r="D1283" s="271" t="s">
        <v>258</v>
      </c>
    </row>
    <row r="1284" spans="2:4" x14ac:dyDescent="0.25">
      <c r="B1284" s="271" t="s">
        <v>2885</v>
      </c>
      <c r="C1284" s="271" t="s">
        <v>2873</v>
      </c>
      <c r="D1284" s="271" t="s">
        <v>258</v>
      </c>
    </row>
    <row r="1285" spans="2:4" x14ac:dyDescent="0.25">
      <c r="B1285" s="271" t="s">
        <v>2886</v>
      </c>
      <c r="C1285" s="271" t="s">
        <v>2874</v>
      </c>
      <c r="D1285" s="271" t="s">
        <v>258</v>
      </c>
    </row>
    <row r="1286" spans="2:4" x14ac:dyDescent="0.25">
      <c r="B1286" s="271" t="s">
        <v>435</v>
      </c>
      <c r="C1286" s="271" t="s">
        <v>1298</v>
      </c>
    </row>
    <row r="1287" spans="2:4" x14ac:dyDescent="0.25">
      <c r="B1287" s="271" t="s">
        <v>435</v>
      </c>
      <c r="C1287" s="271" t="s">
        <v>1298</v>
      </c>
    </row>
    <row r="1288" spans="2:4" x14ac:dyDescent="0.25">
      <c r="B1288" s="271" t="s">
        <v>2887</v>
      </c>
      <c r="C1288" s="271" t="s">
        <v>2875</v>
      </c>
      <c r="D1288" s="271" t="s">
        <v>259</v>
      </c>
    </row>
    <row r="1289" spans="2:4" x14ac:dyDescent="0.25">
      <c r="B1289" s="271" t="s">
        <v>2888</v>
      </c>
      <c r="C1289" s="271" t="s">
        <v>2876</v>
      </c>
      <c r="D1289" s="271" t="s">
        <v>259</v>
      </c>
    </row>
    <row r="1290" spans="2:4" x14ac:dyDescent="0.25">
      <c r="B1290" s="271" t="s">
        <v>2826</v>
      </c>
      <c r="C1290" s="271" t="s">
        <v>2877</v>
      </c>
      <c r="D1290" s="271" t="s">
        <v>259</v>
      </c>
    </row>
    <row r="1291" spans="2:4" x14ac:dyDescent="0.25">
      <c r="B1291" s="271" t="s">
        <v>2889</v>
      </c>
      <c r="C1291" s="271" t="s">
        <v>2878</v>
      </c>
      <c r="D1291" s="271" t="s">
        <v>259</v>
      </c>
    </row>
    <row r="1292" spans="2:4" x14ac:dyDescent="0.25">
      <c r="B1292" s="271" t="s">
        <v>2827</v>
      </c>
      <c r="C1292" s="271" t="s">
        <v>2879</v>
      </c>
      <c r="D1292" s="271" t="s">
        <v>259</v>
      </c>
    </row>
    <row r="1293" spans="2:4" x14ac:dyDescent="0.25">
      <c r="B1293" s="271" t="s">
        <v>2828</v>
      </c>
      <c r="C1293" s="271" t="s">
        <v>2880</v>
      </c>
      <c r="D1293" s="271" t="s">
        <v>259</v>
      </c>
    </row>
    <row r="1294" spans="2:4" x14ac:dyDescent="0.25">
      <c r="B1294" s="271" t="s">
        <v>435</v>
      </c>
    </row>
    <row r="1295" spans="2:4" x14ac:dyDescent="0.25">
      <c r="B1295" s="271" t="s">
        <v>435</v>
      </c>
    </row>
    <row r="1296" spans="2:4" x14ac:dyDescent="0.25">
      <c r="B1296" s="271" t="s">
        <v>2890</v>
      </c>
      <c r="C1296" s="271" t="s">
        <v>2867</v>
      </c>
      <c r="D1296" s="271" t="s">
        <v>258</v>
      </c>
    </row>
    <row r="1297" spans="2:4" x14ac:dyDescent="0.25">
      <c r="B1297" s="271" t="s">
        <v>2891</v>
      </c>
      <c r="C1297" s="271" t="s">
        <v>2868</v>
      </c>
      <c r="D1297" s="271" t="s">
        <v>258</v>
      </c>
    </row>
    <row r="1298" spans="2:4" x14ac:dyDescent="0.25">
      <c r="B1298" s="271" t="s">
        <v>2829</v>
      </c>
      <c r="C1298" s="271" t="s">
        <v>2869</v>
      </c>
      <c r="D1298" s="271" t="s">
        <v>258</v>
      </c>
    </row>
    <row r="1299" spans="2:4" x14ac:dyDescent="0.25">
      <c r="B1299" s="271" t="s">
        <v>2892</v>
      </c>
      <c r="C1299" s="271" t="s">
        <v>2870</v>
      </c>
      <c r="D1299" s="271" t="s">
        <v>258</v>
      </c>
    </row>
    <row r="1300" spans="2:4" x14ac:dyDescent="0.25">
      <c r="B1300" s="271" t="s">
        <v>2830</v>
      </c>
      <c r="C1300" s="271" t="s">
        <v>2871</v>
      </c>
      <c r="D1300" s="271" t="s">
        <v>258</v>
      </c>
    </row>
    <row r="1301" spans="2:4" x14ac:dyDescent="0.25">
      <c r="B1301" s="271" t="s">
        <v>2893</v>
      </c>
      <c r="C1301" s="271" t="s">
        <v>2872</v>
      </c>
      <c r="D1301" s="271" t="s">
        <v>258</v>
      </c>
    </row>
    <row r="1302" spans="2:4" x14ac:dyDescent="0.25">
      <c r="B1302" s="271" t="s">
        <v>2894</v>
      </c>
      <c r="C1302" s="271" t="s">
        <v>2873</v>
      </c>
      <c r="D1302" s="271" t="s">
        <v>258</v>
      </c>
    </row>
    <row r="1303" spans="2:4" x14ac:dyDescent="0.25">
      <c r="B1303" s="271" t="s">
        <v>2895</v>
      </c>
      <c r="C1303" s="271" t="s">
        <v>2874</v>
      </c>
      <c r="D1303" s="271" t="s">
        <v>258</v>
      </c>
    </row>
    <row r="1304" spans="2:4" x14ac:dyDescent="0.25">
      <c r="B1304" s="271" t="s">
        <v>435</v>
      </c>
      <c r="C1304" s="271" t="s">
        <v>1298</v>
      </c>
    </row>
    <row r="1305" spans="2:4" x14ac:dyDescent="0.25">
      <c r="B1305" s="271" t="s">
        <v>435</v>
      </c>
      <c r="C1305" s="271" t="s">
        <v>1298</v>
      </c>
    </row>
    <row r="1306" spans="2:4" x14ac:dyDescent="0.25">
      <c r="B1306" s="271" t="s">
        <v>2896</v>
      </c>
      <c r="C1306" s="271" t="s">
        <v>2875</v>
      </c>
      <c r="D1306" s="271" t="s">
        <v>259</v>
      </c>
    </row>
    <row r="1307" spans="2:4" x14ac:dyDescent="0.25">
      <c r="B1307" s="271" t="s">
        <v>2897</v>
      </c>
      <c r="C1307" s="271" t="s">
        <v>2876</v>
      </c>
      <c r="D1307" s="271" t="s">
        <v>259</v>
      </c>
    </row>
    <row r="1308" spans="2:4" x14ac:dyDescent="0.25">
      <c r="B1308" s="271" t="s">
        <v>2831</v>
      </c>
      <c r="C1308" s="271" t="s">
        <v>2877</v>
      </c>
      <c r="D1308" s="271" t="s">
        <v>259</v>
      </c>
    </row>
    <row r="1309" spans="2:4" x14ac:dyDescent="0.25">
      <c r="B1309" s="271" t="s">
        <v>2898</v>
      </c>
      <c r="C1309" s="271" t="s">
        <v>2878</v>
      </c>
      <c r="D1309" s="271" t="s">
        <v>259</v>
      </c>
    </row>
    <row r="1310" spans="2:4" x14ac:dyDescent="0.25">
      <c r="B1310" s="271" t="s">
        <v>2832</v>
      </c>
      <c r="C1310" s="271" t="s">
        <v>2879</v>
      </c>
      <c r="D1310" s="271" t="s">
        <v>259</v>
      </c>
    </row>
    <row r="1311" spans="2:4" x14ac:dyDescent="0.25">
      <c r="B1311" s="271" t="s">
        <v>2833</v>
      </c>
      <c r="C1311" s="271" t="s">
        <v>2880</v>
      </c>
      <c r="D1311" s="271" t="s">
        <v>259</v>
      </c>
    </row>
    <row r="1313" spans="2:4" x14ac:dyDescent="0.25">
      <c r="B1313" s="271" t="s">
        <v>3101</v>
      </c>
    </row>
    <row r="1314" spans="2:4" x14ac:dyDescent="0.25">
      <c r="B1314" s="271" t="s">
        <v>3102</v>
      </c>
      <c r="C1314" s="271" t="s">
        <v>3103</v>
      </c>
      <c r="D1314" s="271" t="s">
        <v>258</v>
      </c>
    </row>
    <row r="1315" spans="2:4" x14ac:dyDescent="0.25">
      <c r="B1315" s="271" t="s">
        <v>3104</v>
      </c>
      <c r="C1315" s="271" t="s">
        <v>3105</v>
      </c>
      <c r="D1315" s="271" t="s">
        <v>258</v>
      </c>
    </row>
    <row r="1316" spans="2:4" x14ac:dyDescent="0.25">
      <c r="B1316" s="271" t="s">
        <v>3106</v>
      </c>
      <c r="C1316" s="271" t="s">
        <v>3107</v>
      </c>
      <c r="D1316" s="271" t="s">
        <v>258</v>
      </c>
    </row>
    <row r="1317" spans="2:4" x14ac:dyDescent="0.25">
      <c r="B1317" s="271" t="s">
        <v>3108</v>
      </c>
      <c r="C1317" s="271" t="s">
        <v>3109</v>
      </c>
      <c r="D1317" s="271" t="s">
        <v>258</v>
      </c>
    </row>
    <row r="1318" spans="2:4" x14ac:dyDescent="0.25">
      <c r="B1318" s="271" t="s">
        <v>3110</v>
      </c>
      <c r="C1318" s="271" t="s">
        <v>3111</v>
      </c>
      <c r="D1318" s="271" t="s">
        <v>258</v>
      </c>
    </row>
    <row r="1319" spans="2:4" x14ac:dyDescent="0.25">
      <c r="B1319" s="271" t="s">
        <v>3112</v>
      </c>
      <c r="C1319" s="271" t="s">
        <v>3113</v>
      </c>
      <c r="D1319" s="271" t="s">
        <v>258</v>
      </c>
    </row>
    <row r="1320" spans="2:4" x14ac:dyDescent="0.25">
      <c r="B1320" s="271" t="s">
        <v>3114</v>
      </c>
      <c r="C1320" s="271" t="s">
        <v>3115</v>
      </c>
      <c r="D1320" s="271" t="s">
        <v>258</v>
      </c>
    </row>
    <row r="1321" spans="2:4" x14ac:dyDescent="0.25">
      <c r="B1321" s="271" t="s">
        <v>3116</v>
      </c>
      <c r="C1321" s="271" t="s">
        <v>3117</v>
      </c>
      <c r="D1321" s="271" t="s">
        <v>259</v>
      </c>
    </row>
    <row r="1322" spans="2:4" x14ac:dyDescent="0.25">
      <c r="B1322" s="271" t="s">
        <v>3118</v>
      </c>
      <c r="C1322" s="271" t="s">
        <v>3119</v>
      </c>
      <c r="D1322" s="271" t="s">
        <v>259</v>
      </c>
    </row>
    <row r="1323" spans="2:4" x14ac:dyDescent="0.25">
      <c r="B1323" s="271" t="s">
        <v>3120</v>
      </c>
      <c r="C1323" s="271" t="s">
        <v>3121</v>
      </c>
      <c r="D1323" s="271" t="s">
        <v>259</v>
      </c>
    </row>
    <row r="1324" spans="2:4" x14ac:dyDescent="0.25">
      <c r="B1324" s="271" t="s">
        <v>3122</v>
      </c>
      <c r="C1324" s="271" t="s">
        <v>3123</v>
      </c>
      <c r="D1324" s="271" t="s">
        <v>259</v>
      </c>
    </row>
    <row r="1325" spans="2:4" x14ac:dyDescent="0.25">
      <c r="B1325" s="271" t="s">
        <v>3124</v>
      </c>
      <c r="C1325" s="271" t="s">
        <v>3125</v>
      </c>
      <c r="D1325" s="271" t="s">
        <v>259</v>
      </c>
    </row>
    <row r="1326" spans="2:4" x14ac:dyDescent="0.25">
      <c r="B1326" s="271" t="s">
        <v>3126</v>
      </c>
      <c r="C1326" s="271" t="s">
        <v>3127</v>
      </c>
      <c r="D1326" s="271" t="s">
        <v>259</v>
      </c>
    </row>
    <row r="1327" spans="2:4" x14ac:dyDescent="0.25">
      <c r="B1327" s="271" t="s">
        <v>3128</v>
      </c>
      <c r="C1327" s="271" t="s">
        <v>3129</v>
      </c>
      <c r="D1327" s="271" t="s">
        <v>259</v>
      </c>
    </row>
    <row r="1328" spans="2:4" x14ac:dyDescent="0.25">
      <c r="C1328" s="271" t="s">
        <v>1298</v>
      </c>
    </row>
    <row r="1329" spans="2:4" x14ac:dyDescent="0.25">
      <c r="C1329" s="271" t="s">
        <v>1298</v>
      </c>
    </row>
    <row r="1330" spans="2:4" x14ac:dyDescent="0.25">
      <c r="B1330" s="271" t="s">
        <v>3130</v>
      </c>
      <c r="C1330" s="271" t="s">
        <v>3131</v>
      </c>
      <c r="D1330" s="271" t="s">
        <v>258</v>
      </c>
    </row>
    <row r="1331" spans="2:4" x14ac:dyDescent="0.25">
      <c r="B1331" s="271" t="s">
        <v>3132</v>
      </c>
      <c r="C1331" s="271" t="s">
        <v>3133</v>
      </c>
      <c r="D1331" s="271" t="s">
        <v>258</v>
      </c>
    </row>
    <row r="1332" spans="2:4" x14ac:dyDescent="0.25">
      <c r="B1332" s="271" t="s">
        <v>3134</v>
      </c>
      <c r="C1332" s="271" t="s">
        <v>3135</v>
      </c>
      <c r="D1332" s="271" t="s">
        <v>258</v>
      </c>
    </row>
    <row r="1333" spans="2:4" x14ac:dyDescent="0.25">
      <c r="B1333" s="271" t="s">
        <v>3136</v>
      </c>
      <c r="C1333" s="271" t="s">
        <v>3137</v>
      </c>
      <c r="D1333" s="271" t="s">
        <v>258</v>
      </c>
    </row>
    <row r="1334" spans="2:4" x14ac:dyDescent="0.25">
      <c r="B1334" s="271" t="s">
        <v>3138</v>
      </c>
      <c r="C1334" s="271" t="s">
        <v>3139</v>
      </c>
      <c r="D1334" s="271" t="s">
        <v>258</v>
      </c>
    </row>
    <row r="1335" spans="2:4" x14ac:dyDescent="0.25">
      <c r="B1335" s="271" t="s">
        <v>3140</v>
      </c>
      <c r="C1335" s="271" t="s">
        <v>3141</v>
      </c>
      <c r="D1335" s="271" t="s">
        <v>258</v>
      </c>
    </row>
    <row r="1336" spans="2:4" x14ac:dyDescent="0.25">
      <c r="B1336" s="271" t="s">
        <v>3142</v>
      </c>
      <c r="C1336" s="271" t="s">
        <v>3143</v>
      </c>
      <c r="D1336" s="271" t="s">
        <v>258</v>
      </c>
    </row>
    <row r="1337" spans="2:4" x14ac:dyDescent="0.25">
      <c r="B1337" s="271" t="s">
        <v>3144</v>
      </c>
      <c r="C1337" s="271" t="s">
        <v>3145</v>
      </c>
      <c r="D1337" s="271" t="s">
        <v>258</v>
      </c>
    </row>
    <row r="1338" spans="2:4" x14ac:dyDescent="0.25">
      <c r="C1338" s="271" t="s">
        <v>1298</v>
      </c>
    </row>
    <row r="1339" spans="2:4" x14ac:dyDescent="0.25">
      <c r="C1339" s="271" t="s">
        <v>1298</v>
      </c>
    </row>
    <row r="1340" spans="2:4" x14ac:dyDescent="0.25">
      <c r="B1340" s="271" t="s">
        <v>3146</v>
      </c>
      <c r="C1340" s="271" t="s">
        <v>3147</v>
      </c>
      <c r="D1340" s="271" t="s">
        <v>259</v>
      </c>
    </row>
    <row r="1341" spans="2:4" x14ac:dyDescent="0.25">
      <c r="B1341" s="271" t="s">
        <v>3148</v>
      </c>
      <c r="C1341" s="271" t="s">
        <v>3149</v>
      </c>
      <c r="D1341" s="271" t="s">
        <v>259</v>
      </c>
    </row>
    <row r="1342" spans="2:4" x14ac:dyDescent="0.25">
      <c r="B1342" s="271" t="s">
        <v>3150</v>
      </c>
      <c r="C1342" s="271" t="s">
        <v>3151</v>
      </c>
      <c r="D1342" s="271" t="s">
        <v>259</v>
      </c>
    </row>
    <row r="1343" spans="2:4" x14ac:dyDescent="0.25">
      <c r="B1343" s="271" t="s">
        <v>3152</v>
      </c>
      <c r="C1343" s="271" t="s">
        <v>3153</v>
      </c>
      <c r="D1343" s="271" t="s">
        <v>259</v>
      </c>
    </row>
    <row r="1344" spans="2:4" x14ac:dyDescent="0.25">
      <c r="B1344" s="271" t="s">
        <v>3154</v>
      </c>
      <c r="C1344" s="271" t="s">
        <v>3155</v>
      </c>
      <c r="D1344" s="271" t="s">
        <v>259</v>
      </c>
    </row>
    <row r="1345" spans="2:4" x14ac:dyDescent="0.25">
      <c r="B1345" s="271" t="s">
        <v>3156</v>
      </c>
      <c r="C1345" s="271" t="s">
        <v>3157</v>
      </c>
      <c r="D1345" s="271" t="s">
        <v>259</v>
      </c>
    </row>
    <row r="1346" spans="2:4" x14ac:dyDescent="0.25">
      <c r="B1346" s="271" t="s">
        <v>3158</v>
      </c>
      <c r="C1346" s="271" t="s">
        <v>3159</v>
      </c>
      <c r="D1346" s="271" t="s">
        <v>259</v>
      </c>
    </row>
    <row r="1347" spans="2:4" x14ac:dyDescent="0.25">
      <c r="C1347" s="271" t="s">
        <v>1298</v>
      </c>
    </row>
    <row r="1348" spans="2:4" x14ac:dyDescent="0.25">
      <c r="C1348" s="271" t="s">
        <v>1298</v>
      </c>
    </row>
    <row r="1349" spans="2:4" x14ac:dyDescent="0.25">
      <c r="B1349" s="271" t="s">
        <v>3160</v>
      </c>
      <c r="C1349" s="271" t="s">
        <v>3161</v>
      </c>
      <c r="D1349" s="271" t="s">
        <v>258</v>
      </c>
    </row>
    <row r="1350" spans="2:4" x14ac:dyDescent="0.25">
      <c r="B1350" s="271" t="s">
        <v>3162</v>
      </c>
      <c r="C1350" s="271" t="s">
        <v>3163</v>
      </c>
      <c r="D1350" s="271" t="s">
        <v>258</v>
      </c>
    </row>
    <row r="1351" spans="2:4" x14ac:dyDescent="0.25">
      <c r="B1351" s="271" t="s">
        <v>3164</v>
      </c>
      <c r="C1351" s="271" t="s">
        <v>3165</v>
      </c>
      <c r="D1351" s="271" t="s">
        <v>258</v>
      </c>
    </row>
    <row r="1352" spans="2:4" x14ac:dyDescent="0.25">
      <c r="B1352" s="271" t="s">
        <v>3166</v>
      </c>
      <c r="C1352" s="271" t="s">
        <v>3167</v>
      </c>
      <c r="D1352" s="271" t="s">
        <v>258</v>
      </c>
    </row>
    <row r="1353" spans="2:4" x14ac:dyDescent="0.25">
      <c r="B1353" s="271" t="s">
        <v>3168</v>
      </c>
      <c r="C1353" s="271" t="s">
        <v>3169</v>
      </c>
      <c r="D1353" s="271" t="s">
        <v>258</v>
      </c>
    </row>
    <row r="1354" spans="2:4" x14ac:dyDescent="0.25">
      <c r="B1354" s="271" t="s">
        <v>3170</v>
      </c>
      <c r="C1354" s="271" t="s">
        <v>3171</v>
      </c>
      <c r="D1354" s="271" t="s">
        <v>258</v>
      </c>
    </row>
    <row r="1355" spans="2:4" x14ac:dyDescent="0.25">
      <c r="B1355" s="271" t="s">
        <v>3172</v>
      </c>
      <c r="C1355" s="271" t="s">
        <v>3173</v>
      </c>
      <c r="D1355" s="271" t="s">
        <v>258</v>
      </c>
    </row>
    <row r="1356" spans="2:4" x14ac:dyDescent="0.25">
      <c r="B1356" s="271" t="s">
        <v>3174</v>
      </c>
      <c r="C1356" s="271" t="s">
        <v>3175</v>
      </c>
      <c r="D1356" s="271" t="s">
        <v>258</v>
      </c>
    </row>
    <row r="1357" spans="2:4" x14ac:dyDescent="0.25">
      <c r="B1357" s="271" t="s">
        <v>3176</v>
      </c>
      <c r="C1357" s="271" t="s">
        <v>3177</v>
      </c>
      <c r="D1357" s="271" t="s">
        <v>258</v>
      </c>
    </row>
    <row r="1358" spans="2:4" x14ac:dyDescent="0.25">
      <c r="C1358" s="271" t="s">
        <v>1298</v>
      </c>
    </row>
    <row r="1359" spans="2:4" x14ac:dyDescent="0.25">
      <c r="C1359" s="271" t="s">
        <v>1298</v>
      </c>
    </row>
    <row r="1360" spans="2:4" x14ac:dyDescent="0.25">
      <c r="B1360" s="271" t="s">
        <v>3178</v>
      </c>
      <c r="C1360" s="271" t="s">
        <v>3179</v>
      </c>
      <c r="D1360" s="271" t="s">
        <v>259</v>
      </c>
    </row>
    <row r="1361" spans="2:4" x14ac:dyDescent="0.25">
      <c r="B1361" s="271" t="s">
        <v>3180</v>
      </c>
      <c r="C1361" s="271" t="s">
        <v>3181</v>
      </c>
      <c r="D1361" s="271" t="s">
        <v>259</v>
      </c>
    </row>
    <row r="1362" spans="2:4" x14ac:dyDescent="0.25">
      <c r="B1362" s="271" t="s">
        <v>3182</v>
      </c>
      <c r="C1362" s="271" t="s">
        <v>3183</v>
      </c>
      <c r="D1362" s="271" t="s">
        <v>259</v>
      </c>
    </row>
    <row r="1363" spans="2:4" x14ac:dyDescent="0.25">
      <c r="B1363" s="271" t="s">
        <v>3184</v>
      </c>
      <c r="C1363" s="271" t="s">
        <v>3185</v>
      </c>
      <c r="D1363" s="271" t="s">
        <v>259</v>
      </c>
    </row>
    <row r="1364" spans="2:4" x14ac:dyDescent="0.25">
      <c r="B1364" s="271" t="s">
        <v>3186</v>
      </c>
      <c r="C1364" s="271" t="s">
        <v>3187</v>
      </c>
      <c r="D1364" s="271" t="s">
        <v>259</v>
      </c>
    </row>
    <row r="1365" spans="2:4" x14ac:dyDescent="0.25">
      <c r="B1365" s="271" t="s">
        <v>3188</v>
      </c>
      <c r="C1365" s="271" t="s">
        <v>3189</v>
      </c>
      <c r="D1365" s="271" t="s">
        <v>259</v>
      </c>
    </row>
    <row r="1366" spans="2:4" x14ac:dyDescent="0.25">
      <c r="B1366" s="271" t="s">
        <v>3190</v>
      </c>
      <c r="C1366" s="271" t="s">
        <v>3191</v>
      </c>
      <c r="D1366" s="271" t="s">
        <v>259</v>
      </c>
    </row>
    <row r="1367" spans="2:4" x14ac:dyDescent="0.25">
      <c r="C1367" s="271" t="s">
        <v>1298</v>
      </c>
    </row>
    <row r="1368" spans="2:4" x14ac:dyDescent="0.25">
      <c r="C1368" s="271" t="s">
        <v>1298</v>
      </c>
    </row>
    <row r="1369" spans="2:4" x14ac:dyDescent="0.25">
      <c r="B1369" s="271" t="s">
        <v>3192</v>
      </c>
      <c r="C1369" s="271" t="s">
        <v>3193</v>
      </c>
      <c r="D1369" s="271" t="s">
        <v>258</v>
      </c>
    </row>
    <row r="1370" spans="2:4" x14ac:dyDescent="0.25">
      <c r="B1370" s="271" t="s">
        <v>3194</v>
      </c>
      <c r="C1370" s="271" t="s">
        <v>3195</v>
      </c>
      <c r="D1370" s="271" t="s">
        <v>258</v>
      </c>
    </row>
    <row r="1371" spans="2:4" x14ac:dyDescent="0.25">
      <c r="B1371" s="271" t="s">
        <v>3196</v>
      </c>
      <c r="C1371" s="271" t="s">
        <v>3197</v>
      </c>
      <c r="D1371" s="271" t="s">
        <v>258</v>
      </c>
    </row>
    <row r="1372" spans="2:4" x14ac:dyDescent="0.25">
      <c r="B1372" s="271" t="s">
        <v>3198</v>
      </c>
      <c r="C1372" s="271" t="s">
        <v>3199</v>
      </c>
      <c r="D1372" s="271" t="s">
        <v>258</v>
      </c>
    </row>
    <row r="1373" spans="2:4" x14ac:dyDescent="0.25">
      <c r="B1373" s="271" t="s">
        <v>3200</v>
      </c>
      <c r="C1373" s="271" t="s">
        <v>3201</v>
      </c>
      <c r="D1373" s="271" t="s">
        <v>258</v>
      </c>
    </row>
    <row r="1374" spans="2:4" x14ac:dyDescent="0.25">
      <c r="B1374" s="271" t="s">
        <v>3202</v>
      </c>
      <c r="C1374" s="271" t="s">
        <v>3203</v>
      </c>
      <c r="D1374" s="271" t="s">
        <v>258</v>
      </c>
    </row>
    <row r="1375" spans="2:4" x14ac:dyDescent="0.25">
      <c r="B1375" s="271" t="s">
        <v>3204</v>
      </c>
      <c r="C1375" s="271" t="s">
        <v>3205</v>
      </c>
      <c r="D1375" s="271" t="s">
        <v>258</v>
      </c>
    </row>
    <row r="1376" spans="2:4" x14ac:dyDescent="0.25">
      <c r="B1376" s="271" t="s">
        <v>3206</v>
      </c>
      <c r="C1376" s="271" t="s">
        <v>3207</v>
      </c>
      <c r="D1376" s="271" t="s">
        <v>258</v>
      </c>
    </row>
    <row r="1377" spans="2:4" x14ac:dyDescent="0.25">
      <c r="C1377" s="271" t="s">
        <v>1298</v>
      </c>
    </row>
    <row r="1378" spans="2:4" x14ac:dyDescent="0.25">
      <c r="C1378" s="271" t="s">
        <v>1298</v>
      </c>
    </row>
    <row r="1379" spans="2:4" x14ac:dyDescent="0.25">
      <c r="B1379" s="271" t="s">
        <v>3208</v>
      </c>
      <c r="C1379" s="271" t="s">
        <v>3209</v>
      </c>
      <c r="D1379" s="271" t="s">
        <v>259</v>
      </c>
    </row>
    <row r="1380" spans="2:4" x14ac:dyDescent="0.25">
      <c r="B1380" s="271" t="s">
        <v>3210</v>
      </c>
      <c r="C1380" s="271" t="s">
        <v>3211</v>
      </c>
      <c r="D1380" s="271" t="s">
        <v>259</v>
      </c>
    </row>
    <row r="1381" spans="2:4" x14ac:dyDescent="0.25">
      <c r="B1381" s="271" t="s">
        <v>3212</v>
      </c>
      <c r="C1381" s="271" t="s">
        <v>3213</v>
      </c>
      <c r="D1381" s="271" t="s">
        <v>259</v>
      </c>
    </row>
    <row r="1382" spans="2:4" x14ac:dyDescent="0.25">
      <c r="B1382" s="271" t="s">
        <v>3214</v>
      </c>
      <c r="C1382" s="271" t="s">
        <v>3215</v>
      </c>
      <c r="D1382" s="271" t="s">
        <v>259</v>
      </c>
    </row>
    <row r="1383" spans="2:4" x14ac:dyDescent="0.25">
      <c r="B1383" s="271" t="s">
        <v>3216</v>
      </c>
      <c r="C1383" s="271" t="s">
        <v>3217</v>
      </c>
      <c r="D1383" s="271" t="s">
        <v>259</v>
      </c>
    </row>
    <row r="1384" spans="2:4" x14ac:dyDescent="0.25">
      <c r="B1384" s="271" t="s">
        <v>3218</v>
      </c>
      <c r="C1384" s="271" t="s">
        <v>3219</v>
      </c>
      <c r="D1384" s="271" t="s">
        <v>259</v>
      </c>
    </row>
    <row r="1385" spans="2:4" x14ac:dyDescent="0.25">
      <c r="C1385" s="271" t="s">
        <v>1298</v>
      </c>
    </row>
    <row r="1386" spans="2:4" x14ac:dyDescent="0.25">
      <c r="C1386" s="271" t="s">
        <v>1298</v>
      </c>
    </row>
    <row r="1387" spans="2:4" x14ac:dyDescent="0.25">
      <c r="B1387" s="271" t="s">
        <v>3220</v>
      </c>
      <c r="C1387" s="271" t="s">
        <v>3221</v>
      </c>
      <c r="D1387" s="271" t="s">
        <v>258</v>
      </c>
    </row>
    <row r="1388" spans="2:4" x14ac:dyDescent="0.25">
      <c r="B1388" s="271" t="s">
        <v>3222</v>
      </c>
      <c r="C1388" s="271" t="s">
        <v>3223</v>
      </c>
      <c r="D1388" s="271" t="s">
        <v>258</v>
      </c>
    </row>
    <row r="1389" spans="2:4" x14ac:dyDescent="0.25">
      <c r="B1389" s="271" t="s">
        <v>3224</v>
      </c>
      <c r="C1389" s="271" t="s">
        <v>3225</v>
      </c>
      <c r="D1389" s="271" t="s">
        <v>258</v>
      </c>
    </row>
    <row r="1390" spans="2:4" x14ac:dyDescent="0.25">
      <c r="C1390" s="271" t="s">
        <v>1298</v>
      </c>
    </row>
    <row r="1391" spans="2:4" x14ac:dyDescent="0.25">
      <c r="C1391" s="271" t="s">
        <v>1298</v>
      </c>
    </row>
    <row r="1392" spans="2:4" x14ac:dyDescent="0.25">
      <c r="B1392" s="271" t="s">
        <v>3226</v>
      </c>
      <c r="C1392" s="271" t="s">
        <v>3227</v>
      </c>
      <c r="D1392" s="271" t="s">
        <v>259</v>
      </c>
    </row>
    <row r="1393" spans="2:4" x14ac:dyDescent="0.25">
      <c r="B1393" s="271" t="s">
        <v>3228</v>
      </c>
      <c r="C1393" s="271" t="s">
        <v>3229</v>
      </c>
      <c r="D1393" s="271" t="s">
        <v>259</v>
      </c>
    </row>
    <row r="1394" spans="2:4" x14ac:dyDescent="0.25">
      <c r="B1394" s="271" t="s">
        <v>3230</v>
      </c>
      <c r="C1394" s="271" t="s">
        <v>3231</v>
      </c>
      <c r="D1394" s="271" t="s">
        <v>259</v>
      </c>
    </row>
    <row r="1395" spans="2:4" x14ac:dyDescent="0.25">
      <c r="C1395" s="271" t="s">
        <v>1298</v>
      </c>
    </row>
    <row r="1396" spans="2:4" x14ac:dyDescent="0.25">
      <c r="C1396" s="271" t="s">
        <v>1298</v>
      </c>
    </row>
    <row r="1397" spans="2:4" x14ac:dyDescent="0.25">
      <c r="B1397" s="271" t="s">
        <v>3232</v>
      </c>
      <c r="C1397" s="271" t="s">
        <v>3233</v>
      </c>
      <c r="D1397" s="271" t="s">
        <v>258</v>
      </c>
    </row>
    <row r="1398" spans="2:4" x14ac:dyDescent="0.25">
      <c r="B1398" s="271" t="s">
        <v>3234</v>
      </c>
      <c r="C1398" s="271" t="s">
        <v>3235</v>
      </c>
      <c r="D1398" s="271" t="s">
        <v>258</v>
      </c>
    </row>
    <row r="1399" spans="2:4" x14ac:dyDescent="0.25">
      <c r="B1399" s="271" t="s">
        <v>3236</v>
      </c>
      <c r="C1399" s="271" t="s">
        <v>3237</v>
      </c>
      <c r="D1399" s="271" t="s">
        <v>258</v>
      </c>
    </row>
    <row r="1400" spans="2:4" x14ac:dyDescent="0.25">
      <c r="C1400" s="271" t="s">
        <v>1298</v>
      </c>
    </row>
    <row r="1401" spans="2:4" x14ac:dyDescent="0.25">
      <c r="C1401" s="271" t="s">
        <v>1298</v>
      </c>
    </row>
    <row r="1402" spans="2:4" x14ac:dyDescent="0.25">
      <c r="B1402" s="271" t="s">
        <v>3238</v>
      </c>
      <c r="C1402" s="271" t="s">
        <v>3239</v>
      </c>
      <c r="D1402" s="271" t="s">
        <v>259</v>
      </c>
    </row>
    <row r="1403" spans="2:4" x14ac:dyDescent="0.25">
      <c r="B1403" s="271" t="s">
        <v>3240</v>
      </c>
      <c r="C1403" s="271" t="s">
        <v>3241</v>
      </c>
      <c r="D1403" s="271" t="s">
        <v>259</v>
      </c>
    </row>
    <row r="1404" spans="2:4" x14ac:dyDescent="0.25">
      <c r="B1404" s="271" t="s">
        <v>3242</v>
      </c>
      <c r="C1404" s="271" t="s">
        <v>3243</v>
      </c>
      <c r="D1404" s="271" t="s">
        <v>259</v>
      </c>
    </row>
  </sheetData>
  <sheetProtection algorithmName="SHA-512" hashValue="741QymG+eRgel6ZQE25M6VWNAg/KQj+55P86ywN/z5hrB7V+e5+eftabF+2L2I+zXY+Hi5+01Z+9eI1YsfOmcg==" saltValue="3p8wTT9vbmXBFpcF2QX4ZQ==" spinCount="100000" sheet="1"/>
  <conditionalFormatting sqref="E231:F231 E132:F134 D1:D762 D764:D809 D840:D886 D927:D972 D1003:D1312 D1405:D1048576">
    <cfRule type="containsText" dxfId="30" priority="27" operator="containsText" text=" ">
      <formula>NOT(ISERROR(SEARCH(" ",D1)))</formula>
    </cfRule>
    <cfRule type="containsText" dxfId="29" priority="28" operator="containsText" text="F">
      <formula>NOT(ISERROR(SEARCH("F",D1)))</formula>
    </cfRule>
    <cfRule type="containsText" dxfId="28" priority="29" operator="containsText" text="M">
      <formula>NOT(ISERROR(SEARCH("M",D1)))</formula>
    </cfRule>
    <cfRule type="containsText" dxfId="27" priority="30" operator="containsText" text="M">
      <formula>NOT(ISERROR(SEARCH("M",D1)))</formula>
    </cfRule>
    <cfRule type="containsText" dxfId="26" priority="31" operator="containsText" text="F">
      <formula>NOT(ISERROR(SEARCH("F",D1)))</formula>
    </cfRule>
  </conditionalFormatting>
  <conditionalFormatting sqref="D887:D926">
    <cfRule type="containsText" dxfId="25" priority="21" operator="containsText" text=" ">
      <formula>NOT(ISERROR(SEARCH(" ",D887)))</formula>
    </cfRule>
    <cfRule type="containsText" dxfId="24" priority="22" operator="containsText" text="F">
      <formula>NOT(ISERROR(SEARCH("F",D887)))</formula>
    </cfRule>
    <cfRule type="containsText" dxfId="23" priority="23" operator="containsText" text="M">
      <formula>NOT(ISERROR(SEARCH("M",D887)))</formula>
    </cfRule>
    <cfRule type="containsText" dxfId="22" priority="24" operator="containsText" text="M">
      <formula>NOT(ISERROR(SEARCH("M",D887)))</formula>
    </cfRule>
    <cfRule type="containsText" dxfId="21" priority="25" operator="containsText" text="F">
      <formula>NOT(ISERROR(SEARCH("F",D887)))</formula>
    </cfRule>
  </conditionalFormatting>
  <conditionalFormatting sqref="D810:D839">
    <cfRule type="containsText" dxfId="20" priority="16" operator="containsText" text=" ">
      <formula>NOT(ISERROR(SEARCH(" ",D810)))</formula>
    </cfRule>
    <cfRule type="containsText" dxfId="19" priority="17" operator="containsText" text="F">
      <formula>NOT(ISERROR(SEARCH("F",D810)))</formula>
    </cfRule>
    <cfRule type="containsText" dxfId="18" priority="18" operator="containsText" text="M">
      <formula>NOT(ISERROR(SEARCH("M",D810)))</formula>
    </cfRule>
    <cfRule type="containsText" dxfId="17" priority="19" operator="containsText" text="M">
      <formula>NOT(ISERROR(SEARCH("M",D810)))</formula>
    </cfRule>
    <cfRule type="containsText" dxfId="16" priority="20" operator="containsText" text="F">
      <formula>NOT(ISERROR(SEARCH("F",D810)))</formula>
    </cfRule>
  </conditionalFormatting>
  <conditionalFormatting sqref="D973:D1002">
    <cfRule type="containsText" dxfId="15" priority="11" operator="containsText" text=" ">
      <formula>NOT(ISERROR(SEARCH(" ",D973)))</formula>
    </cfRule>
    <cfRule type="containsText" dxfId="14" priority="12" operator="containsText" text="F">
      <formula>NOT(ISERROR(SEARCH("F",D973)))</formula>
    </cfRule>
    <cfRule type="containsText" dxfId="13" priority="13" operator="containsText" text="M">
      <formula>NOT(ISERROR(SEARCH("M",D973)))</formula>
    </cfRule>
    <cfRule type="containsText" dxfId="12" priority="14" operator="containsText" text="M">
      <formula>NOT(ISERROR(SEARCH("M",D973)))</formula>
    </cfRule>
    <cfRule type="containsText" dxfId="11" priority="15" operator="containsText" text="F">
      <formula>NOT(ISERROR(SEARCH("F",D973)))</formula>
    </cfRule>
  </conditionalFormatting>
  <conditionalFormatting sqref="D1313">
    <cfRule type="containsText" dxfId="10" priority="6" operator="containsText" text=" ">
      <formula>NOT(ISERROR(SEARCH(" ",D1313)))</formula>
    </cfRule>
    <cfRule type="containsText" dxfId="9" priority="7" operator="containsText" text="F">
      <formula>NOT(ISERROR(SEARCH("F",D1313)))</formula>
    </cfRule>
    <cfRule type="containsText" dxfId="8" priority="8" operator="containsText" text="M">
      <formula>NOT(ISERROR(SEARCH("M",D1313)))</formula>
    </cfRule>
    <cfRule type="containsText" dxfId="7" priority="9" operator="containsText" text="M">
      <formula>NOT(ISERROR(SEARCH("M",D1313)))</formula>
    </cfRule>
    <cfRule type="containsText" dxfId="6" priority="10" operator="containsText" text="F">
      <formula>NOT(ISERROR(SEARCH("F",D1313)))</formula>
    </cfRule>
  </conditionalFormatting>
  <conditionalFormatting sqref="D1314:D1404">
    <cfRule type="containsText" dxfId="5" priority="1" operator="containsText" text=" ">
      <formula>NOT(ISERROR(SEARCH(" ",D1314)))</formula>
    </cfRule>
    <cfRule type="containsText" dxfId="4" priority="2" operator="containsText" text="F">
      <formula>NOT(ISERROR(SEARCH("F",D1314)))</formula>
    </cfRule>
    <cfRule type="containsText" dxfId="3" priority="3" operator="containsText" text="M">
      <formula>NOT(ISERROR(SEARCH("M",D1314)))</formula>
    </cfRule>
    <cfRule type="containsText" dxfId="2" priority="4" operator="containsText" text="M">
      <formula>NOT(ISERROR(SEARCH("M",D1314)))</formula>
    </cfRule>
    <cfRule type="containsText" dxfId="1" priority="5" operator="containsText" text="F">
      <formula>NOT(ISERROR(SEARCH("F",D1314)))</formula>
    </cfRule>
  </conditionalFormatting>
  <dataValidations count="2">
    <dataValidation type="textLength" allowBlank="1" showInputMessage="1" showErrorMessage="1" sqref="F105" xr:uid="{8639775E-3A34-4BB2-8072-A0CF4B998253}">
      <formula1>1</formula1>
      <formula2>20</formula2>
    </dataValidation>
    <dataValidation type="textLength" allowBlank="1" showInputMessage="1" showErrorMessage="1" sqref="G111" xr:uid="{A7B35F9C-39C1-46EF-A4DA-9EB6F688F46C}">
      <formula1>1</formula1>
      <formula2>24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920C-4A69-40A8-88D8-DB23E1155CF8}">
  <sheetPr published="0" codeName="Tabelle4"/>
  <dimension ref="A1:M41"/>
  <sheetViews>
    <sheetView topLeftCell="L1" workbookViewId="0">
      <selection activeCell="U25" sqref="U25"/>
    </sheetView>
  </sheetViews>
  <sheetFormatPr baseColWidth="10" defaultColWidth="11.42578125" defaultRowHeight="15" x14ac:dyDescent="0.25"/>
  <cols>
    <col min="1" max="1" width="30.7109375" style="271" hidden="1" customWidth="1"/>
    <col min="2" max="2" width="20" style="271" hidden="1" customWidth="1"/>
    <col min="3" max="3" width="21.42578125" style="271" hidden="1" customWidth="1"/>
    <col min="4" max="4" width="21.5703125" style="328" hidden="1" customWidth="1"/>
    <col min="5" max="5" width="10" style="271" hidden="1" customWidth="1"/>
    <col min="6" max="6" width="9.85546875" style="271" hidden="1" customWidth="1"/>
    <col min="7" max="7" width="11.7109375" style="271" hidden="1" customWidth="1"/>
    <col min="8" max="8" width="14.140625" style="271" hidden="1" customWidth="1"/>
    <col min="9" max="9" width="12.42578125" style="271" hidden="1" customWidth="1"/>
    <col min="10" max="10" width="10.140625" style="271" hidden="1" customWidth="1"/>
    <col min="11" max="11" width="11.42578125" style="318" hidden="1" customWidth="1"/>
    <col min="13" max="13" width="13.140625" customWidth="1"/>
  </cols>
  <sheetData>
    <row r="1" spans="1:13" x14ac:dyDescent="0.25">
      <c r="A1" s="271" t="s">
        <v>2613</v>
      </c>
      <c r="B1" s="271" t="s">
        <v>2614</v>
      </c>
      <c r="C1" s="271" t="s">
        <v>2615</v>
      </c>
      <c r="D1" s="328" t="s">
        <v>2294</v>
      </c>
      <c r="E1" s="271" t="s">
        <v>0</v>
      </c>
      <c r="F1" s="271" t="s">
        <v>2296</v>
      </c>
      <c r="G1" s="271" t="s">
        <v>2616</v>
      </c>
      <c r="H1" s="271" t="s">
        <v>2617</v>
      </c>
    </row>
    <row r="2" spans="1:13" x14ac:dyDescent="0.25">
      <c r="A2" s="325">
        <f>Registration!$C$8</f>
        <v>0</v>
      </c>
      <c r="B2" s="325" t="str">
        <f>PROPER(TRIM(Registration!C18))</f>
        <v/>
      </c>
      <c r="C2" s="325" t="str">
        <f>PROPER(TRIM(Registration!B18))</f>
        <v/>
      </c>
      <c r="D2" s="327">
        <f>Registration!D18</f>
        <v>0</v>
      </c>
      <c r="E2" s="325" t="str">
        <f>_xlfn.IFNA(VLOOKUP('Category Code'!A3,'Category Code'!B:D,3,FALSE),"")</f>
        <v xml:space="preserve">  </v>
      </c>
      <c r="F2" s="325"/>
      <c r="G2" s="325" t="str">
        <f>Registration!$G$11</f>
        <v/>
      </c>
      <c r="H2" s="271" t="str">
        <f>PROPER(Registration!$F$11)</f>
        <v/>
      </c>
      <c r="J2" s="274">
        <f>TabelleClub[[#This Row],[Spalte4]]</f>
        <v>0</v>
      </c>
    </row>
    <row r="3" spans="1:13" x14ac:dyDescent="0.25">
      <c r="A3" s="325">
        <f>Registration!$C$8</f>
        <v>0</v>
      </c>
      <c r="B3" s="325" t="str">
        <f>PROPER(TRIM(Registration!C19))</f>
        <v/>
      </c>
      <c r="C3" s="325" t="str">
        <f>PROPER(TRIM(Registration!B19))</f>
        <v/>
      </c>
      <c r="D3" s="327">
        <f>Registration!D19</f>
        <v>0</v>
      </c>
      <c r="E3" s="325" t="str">
        <f>_xlfn.IFNA(VLOOKUP('Category Code'!A4,'Category Code'!B:D,3,FALSE),"")</f>
        <v xml:space="preserve">  </v>
      </c>
      <c r="F3" s="325"/>
      <c r="G3" s="325" t="str">
        <f>Registration!$G$11</f>
        <v/>
      </c>
      <c r="H3" s="271" t="str">
        <f>PROPER(Registration!$F$11)</f>
        <v/>
      </c>
      <c r="J3" s="274">
        <f>TabelleClub[[#This Row],[Spalte4]]</f>
        <v>0</v>
      </c>
    </row>
    <row r="4" spans="1:13" x14ac:dyDescent="0.25">
      <c r="A4" s="325">
        <f>Registration!$C$8</f>
        <v>0</v>
      </c>
      <c r="B4" s="325" t="str">
        <f>PROPER(TRIM(Registration!C20))</f>
        <v/>
      </c>
      <c r="C4" s="325" t="str">
        <f>PROPER(TRIM(Registration!B20))</f>
        <v/>
      </c>
      <c r="D4" s="327">
        <f>Registration!D20</f>
        <v>0</v>
      </c>
      <c r="E4" s="325" t="str">
        <f>_xlfn.IFNA(VLOOKUP('Category Code'!A5,'Category Code'!B:D,3,FALSE),"")</f>
        <v xml:space="preserve">  </v>
      </c>
      <c r="F4" s="325"/>
      <c r="G4" s="325" t="str">
        <f>Registration!$G$11</f>
        <v/>
      </c>
      <c r="H4" s="271" t="str">
        <f>PROPER(Registration!$F$11)</f>
        <v/>
      </c>
      <c r="J4" s="274">
        <f>TabelleClub[[#This Row],[Spalte4]]</f>
        <v>0</v>
      </c>
    </row>
    <row r="5" spans="1:13" x14ac:dyDescent="0.25">
      <c r="A5" s="325">
        <f>Registration!$C$8</f>
        <v>0</v>
      </c>
      <c r="B5" s="325" t="str">
        <f>PROPER(TRIM(Registration!C21))</f>
        <v/>
      </c>
      <c r="C5" s="325" t="str">
        <f>PROPER(TRIM(Registration!B21))</f>
        <v/>
      </c>
      <c r="D5" s="327">
        <f>Registration!D21</f>
        <v>0</v>
      </c>
      <c r="E5" s="325" t="str">
        <f>_xlfn.IFNA(VLOOKUP('Category Code'!A6,'Category Code'!B:D,3,FALSE),"")</f>
        <v xml:space="preserve">  </v>
      </c>
      <c r="F5" s="325"/>
      <c r="G5" s="325" t="str">
        <f>Registration!$G$11</f>
        <v/>
      </c>
      <c r="H5" s="271" t="str">
        <f>PROPER(Registration!$F$11)</f>
        <v/>
      </c>
      <c r="J5" s="274">
        <f>TabelleClub[[#This Row],[Spalte4]]</f>
        <v>0</v>
      </c>
    </row>
    <row r="6" spans="1:13" x14ac:dyDescent="0.25">
      <c r="A6" s="325">
        <f>Registration!$C$8</f>
        <v>0</v>
      </c>
      <c r="B6" s="325" t="str">
        <f>PROPER(TRIM(Registration!C22))</f>
        <v/>
      </c>
      <c r="C6" s="325" t="str">
        <f>PROPER(TRIM(Registration!B22))</f>
        <v/>
      </c>
      <c r="D6" s="327">
        <f>Registration!D22</f>
        <v>0</v>
      </c>
      <c r="E6" s="325" t="str">
        <f>_xlfn.IFNA(VLOOKUP('Category Code'!A7,'Category Code'!B:D,3,FALSE),"")</f>
        <v xml:space="preserve">  </v>
      </c>
      <c r="F6" s="325"/>
      <c r="G6" s="325" t="str">
        <f>Registration!$G$11</f>
        <v/>
      </c>
      <c r="H6" s="271" t="str">
        <f>PROPER(Registration!$F$11)</f>
        <v/>
      </c>
      <c r="J6" s="274">
        <f>TabelleClub[[#This Row],[Spalte4]]</f>
        <v>0</v>
      </c>
    </row>
    <row r="7" spans="1:13" x14ac:dyDescent="0.25">
      <c r="A7" s="325">
        <f>Registration!$C$8</f>
        <v>0</v>
      </c>
      <c r="B7" s="325" t="str">
        <f>PROPER(TRIM(Registration!C23))</f>
        <v/>
      </c>
      <c r="C7" s="325" t="str">
        <f>PROPER(TRIM(Registration!B23))</f>
        <v/>
      </c>
      <c r="D7" s="327">
        <f>Registration!D23</f>
        <v>0</v>
      </c>
      <c r="E7" s="325" t="str">
        <f>_xlfn.IFNA(VLOOKUP('Category Code'!A8,'Category Code'!B:D,3,FALSE),"")</f>
        <v xml:space="preserve">  </v>
      </c>
      <c r="F7" s="325"/>
      <c r="G7" s="325" t="str">
        <f>Registration!$G$11</f>
        <v/>
      </c>
      <c r="H7" s="271" t="str">
        <f>PROPER(Registration!$F$11)</f>
        <v/>
      </c>
      <c r="J7" s="274">
        <f>TabelleClub[[#This Row],[Spalte4]]</f>
        <v>0</v>
      </c>
    </row>
    <row r="8" spans="1:13" x14ac:dyDescent="0.25">
      <c r="A8" s="325">
        <f>Registration!$C$8</f>
        <v>0</v>
      </c>
      <c r="B8" s="325" t="str">
        <f>PROPER(TRIM(Registration!C24))</f>
        <v/>
      </c>
      <c r="C8" s="325" t="str">
        <f>PROPER(TRIM(Registration!B24))</f>
        <v/>
      </c>
      <c r="D8" s="327">
        <f>Registration!D24</f>
        <v>0</v>
      </c>
      <c r="E8" s="325" t="str">
        <f>_xlfn.IFNA(VLOOKUP('Category Code'!A9,'Category Code'!B:D,3,FALSE),"")</f>
        <v xml:space="preserve">  </v>
      </c>
      <c r="F8" s="325"/>
      <c r="G8" s="325" t="str">
        <f>Registration!$G$11</f>
        <v/>
      </c>
      <c r="H8" s="271" t="str">
        <f>PROPER(Registration!$F$11)</f>
        <v/>
      </c>
      <c r="J8" s="274">
        <f>TabelleClub[[#This Row],[Spalte4]]</f>
        <v>0</v>
      </c>
      <c r="M8" s="329"/>
    </row>
    <row r="9" spans="1:13" x14ac:dyDescent="0.25">
      <c r="A9" s="325">
        <f>Registration!$C$8</f>
        <v>0</v>
      </c>
      <c r="B9" s="325" t="str">
        <f>PROPER(TRIM(Registration!C25))</f>
        <v/>
      </c>
      <c r="C9" s="325" t="str">
        <f>PROPER(TRIM(Registration!B25))</f>
        <v/>
      </c>
      <c r="D9" s="327">
        <f>Registration!D25</f>
        <v>0</v>
      </c>
      <c r="E9" s="325" t="str">
        <f>_xlfn.IFNA(VLOOKUP('Category Code'!A10,'Category Code'!B:D,3,FALSE),"")</f>
        <v xml:space="preserve">  </v>
      </c>
      <c r="F9" s="325"/>
      <c r="G9" s="325" t="str">
        <f>Registration!$G$11</f>
        <v/>
      </c>
      <c r="H9" s="271" t="str">
        <f>PROPER(Registration!$F$11)</f>
        <v/>
      </c>
      <c r="J9" s="274">
        <f>TabelleClub[[#This Row],[Spalte4]]</f>
        <v>0</v>
      </c>
      <c r="L9" s="330"/>
    </row>
    <row r="10" spans="1:13" x14ac:dyDescent="0.25">
      <c r="A10" s="325">
        <f>Registration!$C$8</f>
        <v>0</v>
      </c>
      <c r="B10" s="325" t="str">
        <f>PROPER(TRIM(Registration!C26))</f>
        <v/>
      </c>
      <c r="C10" s="325" t="str">
        <f>PROPER(TRIM(Registration!B26))</f>
        <v/>
      </c>
      <c r="D10" s="327">
        <f>Registration!D26</f>
        <v>0</v>
      </c>
      <c r="E10" s="325" t="str">
        <f>_xlfn.IFNA(VLOOKUP('Category Code'!A11,'Category Code'!B:D,3,FALSE),"")</f>
        <v xml:space="preserve">  </v>
      </c>
      <c r="F10" s="325"/>
      <c r="G10" s="325" t="str">
        <f>Registration!$G$11</f>
        <v/>
      </c>
      <c r="H10" s="271" t="str">
        <f>PROPER(Registration!$F$11)</f>
        <v/>
      </c>
      <c r="J10" s="274">
        <f>TabelleClub[[#This Row],[Spalte4]]</f>
        <v>0</v>
      </c>
    </row>
    <row r="11" spans="1:13" x14ac:dyDescent="0.25">
      <c r="A11" s="325">
        <f>Registration!$C$8</f>
        <v>0</v>
      </c>
      <c r="B11" s="325" t="str">
        <f>PROPER(TRIM(Registration!C27))</f>
        <v/>
      </c>
      <c r="C11" s="325" t="str">
        <f>PROPER(TRIM(Registration!B27))</f>
        <v/>
      </c>
      <c r="D11" s="327">
        <f>Registration!D27</f>
        <v>0</v>
      </c>
      <c r="E11" s="325" t="str">
        <f>_xlfn.IFNA(VLOOKUP('Category Code'!A12,'Category Code'!B:D,3,FALSE),"")</f>
        <v xml:space="preserve">  </v>
      </c>
      <c r="F11" s="325"/>
      <c r="G11" s="325" t="str">
        <f>Registration!$G$11</f>
        <v/>
      </c>
      <c r="H11" s="271" t="str">
        <f>PROPER(Registration!$F$11)</f>
        <v/>
      </c>
      <c r="J11" s="274">
        <f>TabelleClub[[#This Row],[Spalte4]]</f>
        <v>0</v>
      </c>
    </row>
    <row r="12" spans="1:13" x14ac:dyDescent="0.25">
      <c r="A12" s="325">
        <f>Registration!$C$8</f>
        <v>0</v>
      </c>
      <c r="B12" s="325" t="str">
        <f>PROPER(TRIM(Registration!C28))</f>
        <v/>
      </c>
      <c r="C12" s="325" t="str">
        <f>PROPER(TRIM(Registration!B28))</f>
        <v/>
      </c>
      <c r="D12" s="327">
        <f>Registration!D28</f>
        <v>0</v>
      </c>
      <c r="E12" s="325" t="str">
        <f>_xlfn.IFNA(VLOOKUP('Category Code'!A13,'Category Code'!B:D,3,FALSE),"")</f>
        <v xml:space="preserve">  </v>
      </c>
      <c r="F12" s="325"/>
      <c r="G12" s="325" t="str">
        <f>Registration!$G$11</f>
        <v/>
      </c>
      <c r="H12" s="271" t="str">
        <f>PROPER(Registration!$F$11)</f>
        <v/>
      </c>
      <c r="J12" s="274">
        <f>TabelleClub[[#This Row],[Spalte4]]</f>
        <v>0</v>
      </c>
      <c r="L12" s="329"/>
      <c r="M12" s="329"/>
    </row>
    <row r="13" spans="1:13" x14ac:dyDescent="0.25">
      <c r="A13" s="325">
        <f>Registration!$C$8</f>
        <v>0</v>
      </c>
      <c r="B13" s="325" t="str">
        <f>PROPER(TRIM(Registration!C29))</f>
        <v/>
      </c>
      <c r="C13" s="325" t="str">
        <f>PROPER(TRIM(Registration!B29))</f>
        <v/>
      </c>
      <c r="D13" s="327">
        <f>Registration!D29</f>
        <v>0</v>
      </c>
      <c r="E13" s="325" t="str">
        <f>_xlfn.IFNA(VLOOKUP('Category Code'!A14,'Category Code'!B:D,3,FALSE),"")</f>
        <v xml:space="preserve">  </v>
      </c>
      <c r="F13" s="325"/>
      <c r="G13" s="325" t="str">
        <f>Registration!$G$11</f>
        <v/>
      </c>
      <c r="H13" s="271" t="str">
        <f>PROPER(Registration!$F$11)</f>
        <v/>
      </c>
      <c r="J13" s="274">
        <f>TabelleClub[[#This Row],[Spalte4]]</f>
        <v>0</v>
      </c>
    </row>
    <row r="14" spans="1:13" x14ac:dyDescent="0.25">
      <c r="A14" s="325">
        <f>Registration!$C$8</f>
        <v>0</v>
      </c>
      <c r="B14" s="325" t="str">
        <f>PROPER(TRIM(Registration!C30))</f>
        <v/>
      </c>
      <c r="C14" s="325" t="str">
        <f>PROPER(TRIM(Registration!B30))</f>
        <v/>
      </c>
      <c r="D14" s="327">
        <f>Registration!D30</f>
        <v>0</v>
      </c>
      <c r="E14" s="325" t="str">
        <f>_xlfn.IFNA(VLOOKUP('Category Code'!A15,'Category Code'!B:D,3,FALSE),"")</f>
        <v xml:space="preserve">  </v>
      </c>
      <c r="F14" s="325"/>
      <c r="G14" s="325" t="str">
        <f>Registration!$G$11</f>
        <v/>
      </c>
      <c r="H14" s="271" t="str">
        <f>PROPER(Registration!$F$11)</f>
        <v/>
      </c>
      <c r="J14" s="274">
        <f>TabelleClub[[#This Row],[Spalte4]]</f>
        <v>0</v>
      </c>
    </row>
    <row r="15" spans="1:13" x14ac:dyDescent="0.25">
      <c r="A15" s="325">
        <f>Registration!$C$8</f>
        <v>0</v>
      </c>
      <c r="B15" s="325" t="str">
        <f>PROPER(TRIM(Registration!C31))</f>
        <v/>
      </c>
      <c r="C15" s="325" t="str">
        <f>PROPER(TRIM(Registration!B31))</f>
        <v/>
      </c>
      <c r="D15" s="327">
        <f>Registration!D31</f>
        <v>0</v>
      </c>
      <c r="E15" s="325" t="str">
        <f>_xlfn.IFNA(VLOOKUP('Category Code'!A16,'Category Code'!B:D,3,FALSE),"")</f>
        <v xml:space="preserve">  </v>
      </c>
      <c r="F15" s="325"/>
      <c r="G15" s="325" t="str">
        <f>Registration!$G$11</f>
        <v/>
      </c>
      <c r="H15" s="271" t="str">
        <f>PROPER(Registration!$F$11)</f>
        <v/>
      </c>
      <c r="J15" s="274">
        <f>TabelleClub[[#This Row],[Spalte4]]</f>
        <v>0</v>
      </c>
    </row>
    <row r="16" spans="1:13" x14ac:dyDescent="0.25">
      <c r="A16" s="325">
        <f>Registration!$C$8</f>
        <v>0</v>
      </c>
      <c r="B16" s="325" t="str">
        <f>PROPER(TRIM(Registration!C32))</f>
        <v/>
      </c>
      <c r="C16" s="325" t="str">
        <f>PROPER(TRIM(Registration!B32))</f>
        <v/>
      </c>
      <c r="D16" s="327">
        <f>Registration!D32</f>
        <v>0</v>
      </c>
      <c r="E16" s="325" t="str">
        <f>_xlfn.IFNA(VLOOKUP('Category Code'!A17,'Category Code'!B:D,3,FALSE),"")</f>
        <v xml:space="preserve">  </v>
      </c>
      <c r="F16" s="325"/>
      <c r="G16" s="325" t="str">
        <f>Registration!$G$11</f>
        <v/>
      </c>
      <c r="H16" s="271" t="str">
        <f>PROPER(Registration!$F$11)</f>
        <v/>
      </c>
      <c r="J16" s="274">
        <f>TabelleClub[[#This Row],[Spalte4]]</f>
        <v>0</v>
      </c>
    </row>
    <row r="17" spans="1:10" x14ac:dyDescent="0.25">
      <c r="A17" s="325">
        <f>Registration!$C$8</f>
        <v>0</v>
      </c>
      <c r="B17" s="325" t="str">
        <f>PROPER(TRIM(Registration!C33))</f>
        <v/>
      </c>
      <c r="C17" s="325" t="str">
        <f>PROPER(TRIM(Registration!B33))</f>
        <v/>
      </c>
      <c r="D17" s="327">
        <f>Registration!D33</f>
        <v>0</v>
      </c>
      <c r="E17" s="325" t="str">
        <f>_xlfn.IFNA(VLOOKUP('Category Code'!A18,'Category Code'!B:D,3,FALSE),"")</f>
        <v xml:space="preserve">  </v>
      </c>
      <c r="F17" s="325"/>
      <c r="G17" s="325" t="str">
        <f>Registration!$G$11</f>
        <v/>
      </c>
      <c r="H17" s="271" t="str">
        <f>PROPER(Registration!$F$11)</f>
        <v/>
      </c>
      <c r="J17" s="274">
        <f>TabelleClub[[#This Row],[Spalte4]]</f>
        <v>0</v>
      </c>
    </row>
    <row r="18" spans="1:10" x14ac:dyDescent="0.25">
      <c r="A18" s="325">
        <f>Registration!$C$8</f>
        <v>0</v>
      </c>
      <c r="B18" s="325" t="str">
        <f>PROPER(TRIM(Registration!C34))</f>
        <v/>
      </c>
      <c r="C18" s="325" t="str">
        <f>PROPER(TRIM(Registration!B34))</f>
        <v/>
      </c>
      <c r="D18" s="327">
        <f>Registration!D34</f>
        <v>0</v>
      </c>
      <c r="E18" s="325" t="str">
        <f>_xlfn.IFNA(VLOOKUP('Category Code'!A19,'Category Code'!B:D,3,FALSE),"")</f>
        <v xml:space="preserve">  </v>
      </c>
      <c r="F18" s="325"/>
      <c r="G18" s="325" t="str">
        <f>Registration!$G$11</f>
        <v/>
      </c>
      <c r="H18" s="271" t="str">
        <f>PROPER(Registration!$F$11)</f>
        <v/>
      </c>
      <c r="J18" s="274">
        <f>TabelleClub[[#This Row],[Spalte4]]</f>
        <v>0</v>
      </c>
    </row>
    <row r="19" spans="1:10" x14ac:dyDescent="0.25">
      <c r="A19" s="325">
        <f>Registration!$C$8</f>
        <v>0</v>
      </c>
      <c r="B19" s="325" t="str">
        <f>PROPER(TRIM(Registration!C35))</f>
        <v/>
      </c>
      <c r="C19" s="325" t="str">
        <f>PROPER(TRIM(Registration!B35))</f>
        <v/>
      </c>
      <c r="D19" s="327">
        <f>Registration!D35</f>
        <v>0</v>
      </c>
      <c r="E19" s="325" t="str">
        <f>_xlfn.IFNA(VLOOKUP('Category Code'!A20,'Category Code'!B:D,3,FALSE),"")</f>
        <v xml:space="preserve">  </v>
      </c>
      <c r="F19" s="325"/>
      <c r="G19" s="325" t="str">
        <f>Registration!$G$11</f>
        <v/>
      </c>
      <c r="H19" s="271" t="str">
        <f>PROPER(Registration!$F$11)</f>
        <v/>
      </c>
      <c r="J19" s="274">
        <f>TabelleClub[[#This Row],[Spalte4]]</f>
        <v>0</v>
      </c>
    </row>
    <row r="20" spans="1:10" x14ac:dyDescent="0.25">
      <c r="A20" s="325">
        <f>Registration!$C$8</f>
        <v>0</v>
      </c>
      <c r="B20" s="325" t="str">
        <f>PROPER(TRIM(Registration!C36))</f>
        <v/>
      </c>
      <c r="C20" s="325" t="str">
        <f>PROPER(TRIM(Registration!B36))</f>
        <v/>
      </c>
      <c r="D20" s="327">
        <f>Registration!D36</f>
        <v>0</v>
      </c>
      <c r="E20" s="325" t="str">
        <f>_xlfn.IFNA(VLOOKUP('Category Code'!A21,'Category Code'!B:D,3,FALSE),"")</f>
        <v xml:space="preserve">  </v>
      </c>
      <c r="F20" s="325"/>
      <c r="G20" s="325" t="str">
        <f>Registration!$G$11</f>
        <v/>
      </c>
      <c r="H20" s="271" t="str">
        <f>PROPER(Registration!$F$11)</f>
        <v/>
      </c>
      <c r="J20" s="274">
        <f>TabelleClub[[#This Row],[Spalte4]]</f>
        <v>0</v>
      </c>
    </row>
    <row r="21" spans="1:10" x14ac:dyDescent="0.25">
      <c r="A21" s="325">
        <f>Registration!$C$8</f>
        <v>0</v>
      </c>
      <c r="B21" s="325" t="str">
        <f>PROPER(TRIM(Registration!C37))</f>
        <v/>
      </c>
      <c r="C21" s="325" t="str">
        <f>PROPER(TRIM(Registration!B37))</f>
        <v/>
      </c>
      <c r="D21" s="327">
        <f>Registration!D37</f>
        <v>0</v>
      </c>
      <c r="E21" s="325" t="str">
        <f>_xlfn.IFNA(VLOOKUP('Category Code'!A22,'Category Code'!B:D,3,FALSE),"")</f>
        <v xml:space="preserve">  </v>
      </c>
      <c r="F21" s="325"/>
      <c r="G21" s="325" t="str">
        <f>Registration!$G$11</f>
        <v/>
      </c>
      <c r="H21" s="271" t="str">
        <f>PROPER(Registration!$F$11)</f>
        <v/>
      </c>
      <c r="J21" s="274">
        <f>TabelleClub[[#This Row],[Spalte4]]</f>
        <v>0</v>
      </c>
    </row>
    <row r="22" spans="1:10" x14ac:dyDescent="0.25">
      <c r="A22" s="325">
        <f>Registration!$C$8</f>
        <v>0</v>
      </c>
      <c r="B22" s="325" t="str">
        <f>PROPER(TRIM(Registration!C38))</f>
        <v/>
      </c>
      <c r="C22" s="325" t="str">
        <f>PROPER(TRIM(Registration!B38))</f>
        <v/>
      </c>
      <c r="D22" s="327">
        <f>Registration!D38</f>
        <v>0</v>
      </c>
      <c r="E22" s="325" t="str">
        <f>_xlfn.IFNA(VLOOKUP('Category Code'!A23,'Category Code'!B:D,3,FALSE),"")</f>
        <v xml:space="preserve">  </v>
      </c>
      <c r="F22" s="325"/>
      <c r="G22" s="325" t="str">
        <f>Registration!$G$11</f>
        <v/>
      </c>
      <c r="H22" s="271" t="str">
        <f>PROPER(Registration!$F$11)</f>
        <v/>
      </c>
      <c r="J22" s="274">
        <f>TabelleClub[[#This Row],[Spalte4]]</f>
        <v>0</v>
      </c>
    </row>
    <row r="23" spans="1:10" x14ac:dyDescent="0.25">
      <c r="A23" s="325">
        <f>Registration!$C$8</f>
        <v>0</v>
      </c>
      <c r="B23" s="325" t="str">
        <f>PROPER(TRIM(Registration!C39))</f>
        <v/>
      </c>
      <c r="C23" s="325" t="str">
        <f>PROPER(TRIM(Registration!B39))</f>
        <v/>
      </c>
      <c r="D23" s="327">
        <f>Registration!D39</f>
        <v>0</v>
      </c>
      <c r="E23" s="325" t="str">
        <f>_xlfn.IFNA(VLOOKUP('Category Code'!A24,'Category Code'!B:D,3,FALSE),"")</f>
        <v xml:space="preserve">  </v>
      </c>
      <c r="F23" s="325"/>
      <c r="G23" s="325" t="str">
        <f>Registration!$G$11</f>
        <v/>
      </c>
      <c r="H23" s="271" t="str">
        <f>PROPER(Registration!$F$11)</f>
        <v/>
      </c>
      <c r="J23" s="274">
        <f>TabelleClub[[#This Row],[Spalte4]]</f>
        <v>0</v>
      </c>
    </row>
    <row r="24" spans="1:10" x14ac:dyDescent="0.25">
      <c r="A24" s="325">
        <f>Registration!$C$8</f>
        <v>0</v>
      </c>
      <c r="B24" s="325" t="str">
        <f>PROPER(TRIM(Registration!C40))</f>
        <v/>
      </c>
      <c r="C24" s="325" t="str">
        <f>PROPER(TRIM(Registration!B40))</f>
        <v/>
      </c>
      <c r="D24" s="327">
        <f>Registration!D40</f>
        <v>0</v>
      </c>
      <c r="E24" s="325" t="str">
        <f>_xlfn.IFNA(VLOOKUP('Category Code'!A25,'Category Code'!B:D,3,FALSE),"")</f>
        <v xml:space="preserve">  </v>
      </c>
      <c r="F24" s="325"/>
      <c r="G24" s="325" t="str">
        <f>Registration!$G$11</f>
        <v/>
      </c>
      <c r="H24" s="271" t="str">
        <f>PROPER(Registration!$F$11)</f>
        <v/>
      </c>
      <c r="J24" s="274">
        <f>TabelleClub[[#This Row],[Spalte4]]</f>
        <v>0</v>
      </c>
    </row>
    <row r="25" spans="1:10" x14ac:dyDescent="0.25">
      <c r="A25" s="325">
        <f>Registration!$C$8</f>
        <v>0</v>
      </c>
      <c r="B25" s="325" t="str">
        <f>PROPER(TRIM(Registration!C41))</f>
        <v/>
      </c>
      <c r="C25" s="325" t="str">
        <f>PROPER(TRIM(Registration!B41))</f>
        <v/>
      </c>
      <c r="D25" s="327">
        <f>Registration!D41</f>
        <v>0</v>
      </c>
      <c r="E25" s="325" t="str">
        <f>_xlfn.IFNA(VLOOKUP('Category Code'!A26,'Category Code'!B:D,3,FALSE),"")</f>
        <v xml:space="preserve">  </v>
      </c>
      <c r="F25" s="325"/>
      <c r="G25" s="325" t="str">
        <f>Registration!$G$11</f>
        <v/>
      </c>
      <c r="H25" s="271" t="str">
        <f>PROPER(Registration!$F$11)</f>
        <v/>
      </c>
      <c r="J25" s="274">
        <f>TabelleClub[[#This Row],[Spalte4]]</f>
        <v>0</v>
      </c>
    </row>
    <row r="26" spans="1:10" x14ac:dyDescent="0.25">
      <c r="A26" s="325">
        <f>Registration!$C$8</f>
        <v>0</v>
      </c>
      <c r="B26" s="325" t="str">
        <f>PROPER(TRIM(Registration!C42))</f>
        <v/>
      </c>
      <c r="C26" s="325" t="str">
        <f>PROPER(TRIM(Registration!B42))</f>
        <v/>
      </c>
      <c r="D26" s="327">
        <f>Registration!D42</f>
        <v>0</v>
      </c>
      <c r="E26" s="325" t="str">
        <f>_xlfn.IFNA(VLOOKUP('Category Code'!A27,'Category Code'!B:D,3,FALSE),"")</f>
        <v xml:space="preserve">  </v>
      </c>
      <c r="F26" s="325"/>
      <c r="G26" s="325" t="str">
        <f>Registration!$G$11</f>
        <v/>
      </c>
      <c r="H26" s="271" t="str">
        <f>PROPER(Registration!$F$11)</f>
        <v/>
      </c>
      <c r="J26" s="274">
        <f>TabelleClub[[#This Row],[Spalte4]]</f>
        <v>0</v>
      </c>
    </row>
    <row r="27" spans="1:10" x14ac:dyDescent="0.25">
      <c r="A27" s="325">
        <f>Registration!$C$8</f>
        <v>0</v>
      </c>
      <c r="B27" s="325" t="str">
        <f>PROPER(TRIM(Registration!C43))</f>
        <v/>
      </c>
      <c r="C27" s="325" t="str">
        <f>PROPER(TRIM(Registration!B43))</f>
        <v/>
      </c>
      <c r="D27" s="327">
        <f>Registration!D43</f>
        <v>0</v>
      </c>
      <c r="E27" s="325" t="str">
        <f>_xlfn.IFNA(VLOOKUP('Category Code'!A28,'Category Code'!B:D,3,FALSE),"")</f>
        <v xml:space="preserve">  </v>
      </c>
      <c r="F27" s="325"/>
      <c r="G27" s="325" t="str">
        <f>Registration!$G$11</f>
        <v/>
      </c>
      <c r="H27" s="271" t="str">
        <f>PROPER(Registration!$F$11)</f>
        <v/>
      </c>
      <c r="J27" s="274">
        <f>TabelleClub[[#This Row],[Spalte4]]</f>
        <v>0</v>
      </c>
    </row>
    <row r="28" spans="1:10" x14ac:dyDescent="0.25">
      <c r="A28" s="325">
        <f>Registration!$C$8</f>
        <v>0</v>
      </c>
      <c r="B28" s="325" t="str">
        <f>PROPER(TRIM(Registration!C44))</f>
        <v/>
      </c>
      <c r="C28" s="325" t="str">
        <f>PROPER(TRIM(Registration!B44))</f>
        <v/>
      </c>
      <c r="D28" s="327">
        <f>Registration!D44</f>
        <v>0</v>
      </c>
      <c r="E28" s="325" t="str">
        <f>_xlfn.IFNA(VLOOKUP('Category Code'!A29,'Category Code'!B:D,3,FALSE),"")</f>
        <v xml:space="preserve">  </v>
      </c>
      <c r="F28" s="325"/>
      <c r="G28" s="325" t="str">
        <f>Registration!$G$11</f>
        <v/>
      </c>
      <c r="H28" s="271" t="str">
        <f>PROPER(Registration!$F$11)</f>
        <v/>
      </c>
      <c r="J28" s="274">
        <f>TabelleClub[[#This Row],[Spalte4]]</f>
        <v>0</v>
      </c>
    </row>
    <row r="29" spans="1:10" x14ac:dyDescent="0.25">
      <c r="A29" s="325">
        <f>Registration!$C$8</f>
        <v>0</v>
      </c>
      <c r="B29" s="325" t="str">
        <f>PROPER(TRIM(Registration!C45))</f>
        <v/>
      </c>
      <c r="C29" s="325" t="str">
        <f>PROPER(TRIM(Registration!B45))</f>
        <v/>
      </c>
      <c r="D29" s="327">
        <f>Registration!D45</f>
        <v>0</v>
      </c>
      <c r="E29" s="325" t="str">
        <f>_xlfn.IFNA(VLOOKUP('Category Code'!A30,'Category Code'!B:D,3,FALSE),"")</f>
        <v xml:space="preserve">  </v>
      </c>
      <c r="F29" s="325"/>
      <c r="G29" s="325" t="str">
        <f>Registration!$G$11</f>
        <v/>
      </c>
      <c r="H29" s="271" t="str">
        <f>PROPER(Registration!$F$11)</f>
        <v/>
      </c>
      <c r="J29" s="274">
        <f>TabelleClub[[#This Row],[Spalte4]]</f>
        <v>0</v>
      </c>
    </row>
    <row r="30" spans="1:10" x14ac:dyDescent="0.25">
      <c r="A30" s="325">
        <f>Registration!$C$8</f>
        <v>0</v>
      </c>
      <c r="B30" s="325" t="str">
        <f>PROPER(TRIM(Registration!C46))</f>
        <v/>
      </c>
      <c r="C30" s="325" t="str">
        <f>PROPER(TRIM(Registration!B46))</f>
        <v/>
      </c>
      <c r="D30" s="327">
        <f>Registration!D46</f>
        <v>0</v>
      </c>
      <c r="E30" s="325" t="str">
        <f>_xlfn.IFNA(VLOOKUP('Category Code'!A31,'Category Code'!B:D,3,FALSE),"")</f>
        <v xml:space="preserve">  </v>
      </c>
      <c r="F30" s="325"/>
      <c r="G30" s="325" t="str">
        <f>Registration!$G$11</f>
        <v/>
      </c>
      <c r="H30" s="271" t="str">
        <f>PROPER(Registration!$F$11)</f>
        <v/>
      </c>
      <c r="J30" s="274">
        <f>TabelleClub[[#This Row],[Spalte4]]</f>
        <v>0</v>
      </c>
    </row>
    <row r="31" spans="1:10" x14ac:dyDescent="0.25">
      <c r="A31" s="325">
        <f>Registration!$C$8</f>
        <v>0</v>
      </c>
      <c r="B31" s="325" t="str">
        <f>PROPER(TRIM(Registration!C47))</f>
        <v/>
      </c>
      <c r="C31" s="325" t="str">
        <f>PROPER(TRIM(Registration!B47))</f>
        <v/>
      </c>
      <c r="D31" s="327">
        <f>Registration!D47</f>
        <v>0</v>
      </c>
      <c r="E31" s="325" t="str">
        <f>_xlfn.IFNA(VLOOKUP('Category Code'!A52,'Category Code'!B:D,3,FALSE),"")</f>
        <v xml:space="preserve">  </v>
      </c>
      <c r="F31" s="325"/>
      <c r="G31" s="325" t="str">
        <f>Registration!$G$11</f>
        <v/>
      </c>
      <c r="H31" s="271" t="str">
        <f>PROPER(Registration!$F$11)</f>
        <v/>
      </c>
      <c r="J31" s="274">
        <f>TabelleClub[[#This Row],[Spalte4]]</f>
        <v>0</v>
      </c>
    </row>
    <row r="32" spans="1:10" x14ac:dyDescent="0.25">
      <c r="A32" s="325">
        <f>Registration!$C$8</f>
        <v>0</v>
      </c>
      <c r="B32" s="325" t="str">
        <f>PROPER(TRIM(Registration!C53))</f>
        <v/>
      </c>
      <c r="C32" s="325" t="str">
        <f>PROPER(TRIM(Registration!B53))</f>
        <v/>
      </c>
      <c r="D32" s="327"/>
      <c r="E32" s="325" t="str">
        <f>_xlfn.IFNA(VLOOKUP('Category Code'!A53,'Category Code'!B:D,3,FALSE),"")</f>
        <v xml:space="preserve">  </v>
      </c>
      <c r="F32" s="325"/>
      <c r="G32" s="325" t="str">
        <f>Registration!$G$11</f>
        <v/>
      </c>
      <c r="H32" s="271" t="str">
        <f>PROPER(Registration!$F$11)</f>
        <v/>
      </c>
      <c r="J32" s="274">
        <f>TabelleClub[[#This Row],[Spalte4]]</f>
        <v>0</v>
      </c>
    </row>
    <row r="33" spans="1:10" x14ac:dyDescent="0.25">
      <c r="A33" s="325">
        <f>Registration!$C$8</f>
        <v>0</v>
      </c>
      <c r="B33" s="325" t="str">
        <f>PROPER(TRIM(Registration!C54))</f>
        <v/>
      </c>
      <c r="C33" s="325" t="str">
        <f>PROPER(TRIM(Registration!B54))</f>
        <v/>
      </c>
      <c r="D33" s="327"/>
      <c r="E33" s="325" t="str">
        <f>_xlfn.IFNA(VLOOKUP('Category Code'!A54,'Category Code'!B:D,3,FALSE),"")</f>
        <v xml:space="preserve">  </v>
      </c>
      <c r="F33" s="325"/>
      <c r="G33" s="325" t="str">
        <f>Registration!$G$11</f>
        <v/>
      </c>
      <c r="H33" s="271" t="str">
        <f>PROPER(Registration!$F$11)</f>
        <v/>
      </c>
      <c r="J33" s="274">
        <f>TabelleClub[[#This Row],[Spalte4]]</f>
        <v>0</v>
      </c>
    </row>
    <row r="34" spans="1:10" x14ac:dyDescent="0.25">
      <c r="A34" s="325">
        <f>Registration!$C$8</f>
        <v>0</v>
      </c>
      <c r="B34" s="325" t="str">
        <f>PROPER(TRIM(Registration!C55))</f>
        <v/>
      </c>
      <c r="C34" s="325" t="str">
        <f>PROPER(TRIM(Registration!B55))</f>
        <v/>
      </c>
      <c r="D34" s="327"/>
      <c r="E34" s="325" t="str">
        <f>_xlfn.IFNA(VLOOKUP('Category Code'!A55,'Category Code'!B:D,3,FALSE),"")</f>
        <v/>
      </c>
      <c r="F34" s="325"/>
      <c r="G34" s="325" t="str">
        <f>Registration!$G$11</f>
        <v/>
      </c>
      <c r="H34" s="271" t="str">
        <f>PROPER(Registration!$F$11)</f>
        <v/>
      </c>
      <c r="J34" s="274">
        <f>TabelleClub[[#This Row],[Spalte4]]</f>
        <v>0</v>
      </c>
    </row>
    <row r="35" spans="1:10" x14ac:dyDescent="0.25">
      <c r="A35" s="325">
        <f>Registration!$C$8</f>
        <v>0</v>
      </c>
      <c r="B35" s="325" t="str">
        <f>PROPER(TRIM(Registration!C56))</f>
        <v/>
      </c>
      <c r="C35" s="325" t="str">
        <f>PROPER(TRIM(Registration!B56))</f>
        <v/>
      </c>
      <c r="D35" s="327"/>
      <c r="E35" s="325" t="str">
        <f>_xlfn.IFNA(VLOOKUP('Category Code'!A56,'Category Code'!B:D,3,FALSE),"")</f>
        <v/>
      </c>
      <c r="F35" s="325"/>
      <c r="G35" s="325" t="str">
        <f>Registration!$G$11</f>
        <v/>
      </c>
      <c r="H35" s="271" t="str">
        <f>PROPER(Registration!$F$11)</f>
        <v/>
      </c>
      <c r="J35" s="274">
        <f>TabelleClub[[#This Row],[Spalte4]]</f>
        <v>0</v>
      </c>
    </row>
    <row r="36" spans="1:10" x14ac:dyDescent="0.25">
      <c r="A36" s="325">
        <f>Registration!$C$8</f>
        <v>0</v>
      </c>
      <c r="B36" s="325" t="str">
        <f>PROPER(TRIM(Registration!C57))</f>
        <v/>
      </c>
      <c r="C36" s="325" t="str">
        <f>PROPER(TRIM(Registration!B57))</f>
        <v/>
      </c>
      <c r="D36" s="327"/>
      <c r="E36" s="325" t="str">
        <f>_xlfn.IFNA(VLOOKUP('Category Code'!A57,'Category Code'!B:D,3,FALSE),"")</f>
        <v/>
      </c>
      <c r="F36" s="325"/>
      <c r="G36" s="325" t="str">
        <f>Registration!$G$11</f>
        <v/>
      </c>
      <c r="H36" s="271" t="str">
        <f>PROPER(Registration!$F$11)</f>
        <v/>
      </c>
      <c r="J36" s="274">
        <f>TabelleClub[[#This Row],[Spalte4]]</f>
        <v>0</v>
      </c>
    </row>
    <row r="37" spans="1:10" x14ac:dyDescent="0.25">
      <c r="A37" s="325">
        <f>Registration!$C$8</f>
        <v>0</v>
      </c>
      <c r="B37" s="325" t="str">
        <f>PROPER(TRIM(Registration!C58))</f>
        <v/>
      </c>
      <c r="C37" s="325" t="str">
        <f>PROPER(TRIM(Registration!B58))</f>
        <v/>
      </c>
      <c r="D37" s="327"/>
      <c r="E37" s="325" t="str">
        <f>_xlfn.IFNA(VLOOKUP('Category Code'!A58,'Category Code'!B:D,3,FALSE),"")</f>
        <v/>
      </c>
      <c r="F37" s="325"/>
      <c r="G37" s="325" t="str">
        <f>Registration!$G$11</f>
        <v/>
      </c>
      <c r="H37" s="271" t="str">
        <f>PROPER(Registration!$F$11)</f>
        <v/>
      </c>
      <c r="J37" s="274">
        <f>TabelleClub[[#This Row],[Spalte4]]</f>
        <v>0</v>
      </c>
    </row>
    <row r="38" spans="1:10" x14ac:dyDescent="0.25">
      <c r="A38" s="325">
        <f>Registration!$C$8</f>
        <v>0</v>
      </c>
      <c r="B38" s="325" t="str">
        <f>PROPER(TRIM(Registration!C59))</f>
        <v/>
      </c>
      <c r="C38" s="325" t="str">
        <f>PROPER(TRIM(Registration!B59))</f>
        <v/>
      </c>
      <c r="D38" s="327"/>
      <c r="E38" s="325" t="str">
        <f>_xlfn.IFNA(VLOOKUP('Category Code'!A59,'Category Code'!B:D,3,FALSE),"")</f>
        <v/>
      </c>
      <c r="F38" s="325"/>
      <c r="G38" s="325" t="str">
        <f>Registration!$G$11</f>
        <v/>
      </c>
      <c r="H38" s="271" t="str">
        <f>PROPER(Registration!$F$11)</f>
        <v/>
      </c>
      <c r="J38" s="274">
        <f>TabelleClub[[#This Row],[Spalte4]]</f>
        <v>0</v>
      </c>
    </row>
    <row r="39" spans="1:10" x14ac:dyDescent="0.25">
      <c r="A39" s="325">
        <f>Registration!$C$8</f>
        <v>0</v>
      </c>
      <c r="B39" s="325" t="str">
        <f>PROPER(TRIM(Registration!C60))</f>
        <v/>
      </c>
      <c r="C39" s="325" t="str">
        <f>PROPER(TRIM(Registration!B60))</f>
        <v/>
      </c>
      <c r="D39" s="327"/>
      <c r="E39" s="325" t="str">
        <f>_xlfn.IFNA(VLOOKUP('Category Code'!A60,'Category Code'!B:D,3,FALSE),"")</f>
        <v/>
      </c>
      <c r="F39" s="325"/>
      <c r="G39" s="325" t="str">
        <f>Registration!$G$11</f>
        <v/>
      </c>
      <c r="H39" s="271" t="str">
        <f>PROPER(Registration!$F$11)</f>
        <v/>
      </c>
      <c r="J39" s="274">
        <f>TabelleClub[[#This Row],[Spalte4]]</f>
        <v>0</v>
      </c>
    </row>
    <row r="40" spans="1:10" x14ac:dyDescent="0.25">
      <c r="A40" s="325">
        <f>Registration!$C$8</f>
        <v>0</v>
      </c>
      <c r="B40" s="325" t="str">
        <f>PROPER(TRIM(Registration!C61))</f>
        <v/>
      </c>
      <c r="C40" s="325" t="str">
        <f>PROPER(TRIM(Registration!B61))</f>
        <v/>
      </c>
      <c r="D40" s="327"/>
      <c r="E40" s="325" t="str">
        <f>_xlfn.IFNA(VLOOKUP('Category Code'!A61,'Category Code'!B:D,3,FALSE),"")</f>
        <v/>
      </c>
      <c r="F40" s="325"/>
      <c r="G40" s="325" t="str">
        <f>Registration!$G$11</f>
        <v/>
      </c>
      <c r="H40" s="271" t="str">
        <f>PROPER(Registration!$F$11)</f>
        <v/>
      </c>
      <c r="J40" s="274">
        <f>TabelleClub[[#This Row],[Spalte4]]</f>
        <v>0</v>
      </c>
    </row>
    <row r="41" spans="1:10" x14ac:dyDescent="0.25">
      <c r="A41" s="325">
        <f>Registration!$C$8</f>
        <v>0</v>
      </c>
      <c r="B41" s="325" t="str">
        <f>PROPER(TRIM(Registration!C62))</f>
        <v/>
      </c>
      <c r="C41" s="325" t="str">
        <f>PROPER(TRIM(Registration!B62))</f>
        <v/>
      </c>
      <c r="D41" s="327"/>
      <c r="E41" s="325" t="str">
        <f>_xlfn.IFNA(VLOOKUP('Category Code'!A62,'Category Code'!B:D,3,FALSE),"")</f>
        <v/>
      </c>
      <c r="F41" s="325"/>
      <c r="G41" s="325" t="str">
        <f>Registration!$G$11</f>
        <v/>
      </c>
      <c r="H41" s="271" t="str">
        <f>PROPER(Registration!$F$11)</f>
        <v/>
      </c>
      <c r="J41" s="274">
        <f>TabelleClub[[#This Row],[Spalte4]]</f>
        <v>0</v>
      </c>
    </row>
  </sheetData>
  <sheetProtection algorithmName="SHA-512" hashValue="UGqmpVxhmkRK6wO+n65kjgvmU0IwCgA5TiWsS2pNygoBxBKYu17SPXy3oB+WPfd8JYw/8TKCoLic0k4cuf3+Iw==" saltValue="sLUHpMplU2kU/SD2Wn0ihg==" spinCount="100000" sheet="1" objects="1" scenarios="1"/>
  <sortState ref="A2:H36">
    <sortCondition ref="F2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0419-B0AA-42E9-A709-C002FFA2D379}">
  <sheetPr published="0" codeName="Tabelle6"/>
  <dimension ref="A1:K43"/>
  <sheetViews>
    <sheetView workbookViewId="0">
      <selection activeCell="M8" sqref="M8"/>
    </sheetView>
  </sheetViews>
  <sheetFormatPr baseColWidth="10" defaultColWidth="11.42578125" defaultRowHeight="15" x14ac:dyDescent="0.25"/>
  <cols>
    <col min="1" max="2" width="9.85546875" style="271" customWidth="1"/>
    <col min="3" max="3" width="19.5703125" style="271" customWidth="1"/>
    <col min="4" max="4" width="45" style="323" customWidth="1"/>
    <col min="5" max="6" width="9.85546875" style="271" customWidth="1"/>
    <col min="7" max="7" width="10.85546875" style="271" customWidth="1"/>
    <col min="8" max="8" width="9.85546875" style="271" customWidth="1"/>
    <col min="9" max="9" width="10.7109375" style="271" customWidth="1"/>
    <col min="10" max="10" width="13.140625" style="271" customWidth="1"/>
    <col min="11" max="11" width="1.7109375" style="271" customWidth="1"/>
    <col min="12" max="13" width="11.42578125" customWidth="1"/>
  </cols>
  <sheetData>
    <row r="1" spans="1:10" x14ac:dyDescent="0.25">
      <c r="A1" s="321" t="s">
        <v>1</v>
      </c>
      <c r="B1" s="321" t="s">
        <v>2293</v>
      </c>
      <c r="C1" s="321" t="s">
        <v>2610</v>
      </c>
      <c r="D1" s="322" t="s">
        <v>2611</v>
      </c>
      <c r="E1" s="321" t="s">
        <v>2294</v>
      </c>
      <c r="F1" s="321" t="s">
        <v>2295</v>
      </c>
      <c r="G1" s="321" t="s">
        <v>2625</v>
      </c>
      <c r="H1" s="321" t="s">
        <v>2296</v>
      </c>
      <c r="I1" s="321" t="s">
        <v>2612</v>
      </c>
      <c r="J1" s="321" t="s">
        <v>3049</v>
      </c>
    </row>
    <row r="2" spans="1:10" x14ac:dyDescent="0.25">
      <c r="A2" s="271" t="str">
        <f>PROPER(TRIM(Registration!C18))</f>
        <v/>
      </c>
      <c r="B2" s="271" t="str">
        <f>PROPER(TRIM(Registration!B18))</f>
        <v/>
      </c>
      <c r="C2" s="271" t="str">
        <f>TabelleCategory[[#This Row],[Spalte1]]&amp;" "&amp;TabelleCategory[[#This Row],[Spalte2]]</f>
        <v xml:space="preserve"> </v>
      </c>
      <c r="D2" s="324" t="str">
        <f>Registration!K18</f>
        <v xml:space="preserve">  </v>
      </c>
      <c r="I2" s="271" t="str">
        <f>Registration!$G$11</f>
        <v/>
      </c>
      <c r="J2" s="274">
        <f>Registration!D18</f>
        <v>0</v>
      </c>
    </row>
    <row r="3" spans="1:10" x14ac:dyDescent="0.25">
      <c r="A3" s="271" t="str">
        <f>PROPER(TRIM(Registration!C19))</f>
        <v/>
      </c>
      <c r="B3" s="271" t="str">
        <f>PROPER(TRIM(Registration!B19))</f>
        <v/>
      </c>
      <c r="C3" s="271" t="str">
        <f>TabelleCategory[[#This Row],[Spalte1]]&amp;" "&amp;TabelleCategory[[#This Row],[Spalte2]]</f>
        <v xml:space="preserve"> </v>
      </c>
      <c r="D3" s="324" t="str">
        <f>Registration!K19</f>
        <v xml:space="preserve">  </v>
      </c>
      <c r="I3" s="271" t="str">
        <f>Registration!$G$11</f>
        <v/>
      </c>
      <c r="J3" s="274">
        <f>Registration!D19</f>
        <v>0</v>
      </c>
    </row>
    <row r="4" spans="1:10" x14ac:dyDescent="0.25">
      <c r="A4" s="271" t="str">
        <f>PROPER(TRIM(Registration!C20))</f>
        <v/>
      </c>
      <c r="B4" s="271" t="str">
        <f>PROPER(TRIM(Registration!B20))</f>
        <v/>
      </c>
      <c r="C4" s="271" t="str">
        <f>TabelleCategory[[#This Row],[Spalte1]]&amp;" "&amp;TabelleCategory[[#This Row],[Spalte2]]</f>
        <v xml:space="preserve"> </v>
      </c>
      <c r="D4" s="324" t="str">
        <f>Registration!K20</f>
        <v xml:space="preserve">  </v>
      </c>
      <c r="I4" s="271" t="str">
        <f>Registration!$G$11</f>
        <v/>
      </c>
      <c r="J4" s="274">
        <f>Registration!D20</f>
        <v>0</v>
      </c>
    </row>
    <row r="5" spans="1:10" x14ac:dyDescent="0.25">
      <c r="A5" s="271" t="str">
        <f>PROPER(TRIM(Registration!C21))</f>
        <v/>
      </c>
      <c r="B5" s="271" t="str">
        <f>PROPER(TRIM(Registration!B21))</f>
        <v/>
      </c>
      <c r="C5" s="271" t="str">
        <f>TabelleCategory[[#This Row],[Spalte1]]&amp;" "&amp;TabelleCategory[[#This Row],[Spalte2]]</f>
        <v xml:space="preserve"> </v>
      </c>
      <c r="D5" s="324" t="str">
        <f>Registration!K21</f>
        <v xml:space="preserve">  </v>
      </c>
      <c r="I5" s="271" t="str">
        <f>Registration!$G$11</f>
        <v/>
      </c>
      <c r="J5" s="274">
        <f>Registration!D21</f>
        <v>0</v>
      </c>
    </row>
    <row r="6" spans="1:10" x14ac:dyDescent="0.25">
      <c r="A6" s="271" t="str">
        <f>PROPER(TRIM(Registration!C22))</f>
        <v/>
      </c>
      <c r="B6" s="271" t="str">
        <f>PROPER(TRIM(Registration!B22))</f>
        <v/>
      </c>
      <c r="C6" s="271" t="str">
        <f>TabelleCategory[[#This Row],[Spalte1]]&amp;" "&amp;TabelleCategory[[#This Row],[Spalte2]]</f>
        <v xml:space="preserve"> </v>
      </c>
      <c r="D6" s="324" t="str">
        <f>Registration!K22</f>
        <v xml:space="preserve">  </v>
      </c>
      <c r="I6" s="271" t="str">
        <f>Registration!$G$11</f>
        <v/>
      </c>
      <c r="J6" s="274">
        <f>Registration!D22</f>
        <v>0</v>
      </c>
    </row>
    <row r="7" spans="1:10" x14ac:dyDescent="0.25">
      <c r="A7" s="271" t="str">
        <f>PROPER(TRIM(Registration!C23))</f>
        <v/>
      </c>
      <c r="B7" s="271" t="str">
        <f>PROPER(TRIM(Registration!B23))</f>
        <v/>
      </c>
      <c r="C7" s="271" t="str">
        <f>TabelleCategory[[#This Row],[Spalte1]]&amp;" "&amp;TabelleCategory[[#This Row],[Spalte2]]</f>
        <v xml:space="preserve"> </v>
      </c>
      <c r="D7" s="324" t="str">
        <f>Registration!K23</f>
        <v xml:space="preserve">  </v>
      </c>
      <c r="I7" s="271" t="str">
        <f>Registration!$G$11</f>
        <v/>
      </c>
      <c r="J7" s="274">
        <f>Registration!D23</f>
        <v>0</v>
      </c>
    </row>
    <row r="8" spans="1:10" x14ac:dyDescent="0.25">
      <c r="A8" s="271" t="str">
        <f>PROPER(TRIM(Registration!C24))</f>
        <v/>
      </c>
      <c r="B8" s="271" t="str">
        <f>PROPER(TRIM(Registration!B24))</f>
        <v/>
      </c>
      <c r="C8" s="271" t="str">
        <f>TabelleCategory[[#This Row],[Spalte1]]&amp;" "&amp;TabelleCategory[[#This Row],[Spalte2]]</f>
        <v xml:space="preserve"> </v>
      </c>
      <c r="D8" s="324" t="str">
        <f>Registration!K24</f>
        <v xml:space="preserve">  </v>
      </c>
      <c r="I8" s="271" t="str">
        <f>Registration!$G$11</f>
        <v/>
      </c>
      <c r="J8" s="274">
        <f>Registration!D24</f>
        <v>0</v>
      </c>
    </row>
    <row r="9" spans="1:10" x14ac:dyDescent="0.25">
      <c r="A9" s="271" t="str">
        <f>PROPER(TRIM(Registration!C25))</f>
        <v/>
      </c>
      <c r="B9" s="271" t="str">
        <f>PROPER(TRIM(Registration!B25))</f>
        <v/>
      </c>
      <c r="C9" s="271" t="str">
        <f>TabelleCategory[[#This Row],[Spalte1]]&amp;" "&amp;TabelleCategory[[#This Row],[Spalte2]]</f>
        <v xml:space="preserve"> </v>
      </c>
      <c r="D9" s="324" t="str">
        <f>Registration!K25</f>
        <v xml:space="preserve">  </v>
      </c>
      <c r="I9" s="271" t="str">
        <f>Registration!$G$11</f>
        <v/>
      </c>
      <c r="J9" s="274">
        <f>Registration!D25</f>
        <v>0</v>
      </c>
    </row>
    <row r="10" spans="1:10" x14ac:dyDescent="0.25">
      <c r="A10" s="271" t="str">
        <f>PROPER(TRIM(Registration!C26))</f>
        <v/>
      </c>
      <c r="B10" s="271" t="str">
        <f>PROPER(TRIM(Registration!B26))</f>
        <v/>
      </c>
      <c r="C10" s="271" t="str">
        <f>TabelleCategory[[#This Row],[Spalte1]]&amp;" "&amp;TabelleCategory[[#This Row],[Spalte2]]</f>
        <v xml:space="preserve"> </v>
      </c>
      <c r="D10" s="324" t="str">
        <f>Registration!K26</f>
        <v xml:space="preserve">  </v>
      </c>
      <c r="I10" s="271" t="str">
        <f>Registration!$G$11</f>
        <v/>
      </c>
      <c r="J10" s="274">
        <f>Registration!D26</f>
        <v>0</v>
      </c>
    </row>
    <row r="11" spans="1:10" x14ac:dyDescent="0.25">
      <c r="A11" s="271" t="str">
        <f>PROPER(TRIM(Registration!C27))</f>
        <v/>
      </c>
      <c r="B11" s="271" t="str">
        <f>PROPER(TRIM(Registration!B27))</f>
        <v/>
      </c>
      <c r="C11" s="271" t="str">
        <f>TabelleCategory[[#This Row],[Spalte1]]&amp;" "&amp;TabelleCategory[[#This Row],[Spalte2]]</f>
        <v xml:space="preserve"> </v>
      </c>
      <c r="D11" s="324" t="str">
        <f>Registration!K27</f>
        <v xml:space="preserve">  </v>
      </c>
      <c r="I11" s="271" t="str">
        <f>Registration!$G$11</f>
        <v/>
      </c>
      <c r="J11" s="274">
        <f>Registration!D27</f>
        <v>0</v>
      </c>
    </row>
    <row r="12" spans="1:10" x14ac:dyDescent="0.25">
      <c r="A12" s="271" t="str">
        <f>PROPER(TRIM(Registration!C28))</f>
        <v/>
      </c>
      <c r="B12" s="271" t="str">
        <f>PROPER(TRIM(Registration!B28))</f>
        <v/>
      </c>
      <c r="C12" s="271" t="str">
        <f>TabelleCategory[[#This Row],[Spalte1]]&amp;" "&amp;TabelleCategory[[#This Row],[Spalte2]]</f>
        <v xml:space="preserve"> </v>
      </c>
      <c r="D12" s="324" t="str">
        <f>Registration!K28</f>
        <v xml:space="preserve">  </v>
      </c>
      <c r="I12" s="271" t="str">
        <f>Registration!$G$11</f>
        <v/>
      </c>
      <c r="J12" s="274">
        <f>Registration!D28</f>
        <v>0</v>
      </c>
    </row>
    <row r="13" spans="1:10" x14ac:dyDescent="0.25">
      <c r="A13" s="271" t="str">
        <f>PROPER(TRIM(Registration!C29))</f>
        <v/>
      </c>
      <c r="B13" s="271" t="str">
        <f>PROPER(TRIM(Registration!B29))</f>
        <v/>
      </c>
      <c r="C13" s="271" t="str">
        <f>TabelleCategory[[#This Row],[Spalte1]]&amp;" "&amp;TabelleCategory[[#This Row],[Spalte2]]</f>
        <v xml:space="preserve"> </v>
      </c>
      <c r="D13" s="324" t="str">
        <f>Registration!K29</f>
        <v xml:space="preserve">  </v>
      </c>
      <c r="I13" s="271" t="str">
        <f>Registration!$G$11</f>
        <v/>
      </c>
      <c r="J13" s="274">
        <f>Registration!D29</f>
        <v>0</v>
      </c>
    </row>
    <row r="14" spans="1:10" x14ac:dyDescent="0.25">
      <c r="A14" s="271" t="str">
        <f>PROPER(TRIM(Registration!C30))</f>
        <v/>
      </c>
      <c r="B14" s="271" t="str">
        <f>PROPER(TRIM(Registration!B30))</f>
        <v/>
      </c>
      <c r="C14" s="271" t="str">
        <f>TabelleCategory[[#This Row],[Spalte1]]&amp;" "&amp;TabelleCategory[[#This Row],[Spalte2]]</f>
        <v xml:space="preserve"> </v>
      </c>
      <c r="D14" s="324" t="str">
        <f>Registration!K30</f>
        <v xml:space="preserve">  </v>
      </c>
      <c r="I14" s="271" t="str">
        <f>Registration!$G$11</f>
        <v/>
      </c>
      <c r="J14" s="274">
        <f>Registration!D30</f>
        <v>0</v>
      </c>
    </row>
    <row r="15" spans="1:10" x14ac:dyDescent="0.25">
      <c r="A15" s="271" t="str">
        <f>PROPER(TRIM(Registration!C31))</f>
        <v/>
      </c>
      <c r="B15" s="271" t="str">
        <f>PROPER(TRIM(Registration!B31))</f>
        <v/>
      </c>
      <c r="C15" s="271" t="str">
        <f>TabelleCategory[[#This Row],[Spalte1]]&amp;" "&amp;TabelleCategory[[#This Row],[Spalte2]]</f>
        <v xml:space="preserve"> </v>
      </c>
      <c r="D15" s="324" t="str">
        <f>Registration!K31</f>
        <v xml:space="preserve">  </v>
      </c>
      <c r="I15" s="271" t="str">
        <f>Registration!$G$11</f>
        <v/>
      </c>
      <c r="J15" s="274">
        <f>Registration!D31</f>
        <v>0</v>
      </c>
    </row>
    <row r="16" spans="1:10" x14ac:dyDescent="0.25">
      <c r="A16" s="271" t="str">
        <f>PROPER(TRIM(Registration!C32))</f>
        <v/>
      </c>
      <c r="B16" s="271" t="str">
        <f>PROPER(TRIM(Registration!B32))</f>
        <v/>
      </c>
      <c r="C16" s="271" t="str">
        <f>TabelleCategory[[#This Row],[Spalte1]]&amp;" "&amp;TabelleCategory[[#This Row],[Spalte2]]</f>
        <v xml:space="preserve"> </v>
      </c>
      <c r="D16" s="324" t="str">
        <f>Registration!K32</f>
        <v xml:space="preserve">  </v>
      </c>
      <c r="I16" s="271" t="str">
        <f>Registration!$G$11</f>
        <v/>
      </c>
      <c r="J16" s="274">
        <f>Registration!D32</f>
        <v>0</v>
      </c>
    </row>
    <row r="17" spans="1:10" x14ac:dyDescent="0.25">
      <c r="A17" s="271" t="str">
        <f>PROPER(TRIM(Registration!C33))</f>
        <v/>
      </c>
      <c r="B17" s="271" t="str">
        <f>PROPER(TRIM(Registration!B33))</f>
        <v/>
      </c>
      <c r="C17" s="271" t="str">
        <f>TabelleCategory[[#This Row],[Spalte1]]&amp;" "&amp;TabelleCategory[[#This Row],[Spalte2]]</f>
        <v xml:space="preserve"> </v>
      </c>
      <c r="D17" s="324" t="str">
        <f>Registration!K33</f>
        <v xml:space="preserve">  </v>
      </c>
      <c r="I17" s="271" t="str">
        <f>Registration!$G$11</f>
        <v/>
      </c>
      <c r="J17" s="274">
        <f>Registration!D33</f>
        <v>0</v>
      </c>
    </row>
    <row r="18" spans="1:10" x14ac:dyDescent="0.25">
      <c r="A18" s="271" t="str">
        <f>PROPER(TRIM(Registration!C34))</f>
        <v/>
      </c>
      <c r="B18" s="271" t="str">
        <f>PROPER(TRIM(Registration!B34))</f>
        <v/>
      </c>
      <c r="C18" s="271" t="str">
        <f>TabelleCategory[[#This Row],[Spalte1]]&amp;" "&amp;TabelleCategory[[#This Row],[Spalte2]]</f>
        <v xml:space="preserve"> </v>
      </c>
      <c r="D18" s="324" t="str">
        <f>Registration!K34</f>
        <v xml:space="preserve">  </v>
      </c>
      <c r="I18" s="271" t="str">
        <f>Registration!$G$11</f>
        <v/>
      </c>
      <c r="J18" s="274">
        <f>Registration!D34</f>
        <v>0</v>
      </c>
    </row>
    <row r="19" spans="1:10" x14ac:dyDescent="0.25">
      <c r="A19" s="271" t="str">
        <f>PROPER(TRIM(Registration!C35))</f>
        <v/>
      </c>
      <c r="B19" s="271" t="str">
        <f>PROPER(TRIM(Registration!B35))</f>
        <v/>
      </c>
      <c r="C19" s="271" t="str">
        <f>TabelleCategory[[#This Row],[Spalte1]]&amp;" "&amp;TabelleCategory[[#This Row],[Spalte2]]</f>
        <v xml:space="preserve"> </v>
      </c>
      <c r="D19" s="324" t="str">
        <f>Registration!K35</f>
        <v xml:space="preserve">  </v>
      </c>
      <c r="I19" s="271" t="str">
        <f>Registration!$G$11</f>
        <v/>
      </c>
      <c r="J19" s="274">
        <f>Registration!D35</f>
        <v>0</v>
      </c>
    </row>
    <row r="20" spans="1:10" x14ac:dyDescent="0.25">
      <c r="A20" s="271" t="str">
        <f>PROPER(TRIM(Registration!C36))</f>
        <v/>
      </c>
      <c r="B20" s="271" t="str">
        <f>PROPER(TRIM(Registration!B36))</f>
        <v/>
      </c>
      <c r="C20" s="271" t="str">
        <f>TabelleCategory[[#This Row],[Spalte1]]&amp;" "&amp;TabelleCategory[[#This Row],[Spalte2]]</f>
        <v xml:space="preserve"> </v>
      </c>
      <c r="D20" s="324" t="str">
        <f>Registration!K36</f>
        <v xml:space="preserve">  </v>
      </c>
      <c r="I20" s="271" t="str">
        <f>Registration!$G$11</f>
        <v/>
      </c>
      <c r="J20" s="274">
        <f>Registration!D36</f>
        <v>0</v>
      </c>
    </row>
    <row r="21" spans="1:10" x14ac:dyDescent="0.25">
      <c r="A21" s="271" t="str">
        <f>PROPER(TRIM(Registration!C37))</f>
        <v/>
      </c>
      <c r="B21" s="271" t="str">
        <f>PROPER(TRIM(Registration!B37))</f>
        <v/>
      </c>
      <c r="C21" s="271" t="str">
        <f>TabelleCategory[[#This Row],[Spalte1]]&amp;" "&amp;TabelleCategory[[#This Row],[Spalte2]]</f>
        <v xml:space="preserve"> </v>
      </c>
      <c r="D21" s="324" t="str">
        <f>Registration!K37</f>
        <v xml:space="preserve">  </v>
      </c>
      <c r="I21" s="271" t="str">
        <f>Registration!$G$11</f>
        <v/>
      </c>
      <c r="J21" s="274">
        <f>Registration!D37</f>
        <v>0</v>
      </c>
    </row>
    <row r="22" spans="1:10" x14ac:dyDescent="0.25">
      <c r="A22" s="271" t="str">
        <f>PROPER(TRIM(Registration!C38))</f>
        <v/>
      </c>
      <c r="B22" s="271" t="str">
        <f>PROPER(TRIM(Registration!B38))</f>
        <v/>
      </c>
      <c r="C22" s="271" t="str">
        <f>TabelleCategory[[#This Row],[Spalte1]]&amp;" "&amp;TabelleCategory[[#This Row],[Spalte2]]</f>
        <v xml:space="preserve"> </v>
      </c>
      <c r="D22" s="324" t="str">
        <f>Registration!K38</f>
        <v xml:space="preserve">  </v>
      </c>
      <c r="I22" s="271" t="str">
        <f>Registration!$G$11</f>
        <v/>
      </c>
      <c r="J22" s="274">
        <f>Registration!D38</f>
        <v>0</v>
      </c>
    </row>
    <row r="23" spans="1:10" x14ac:dyDescent="0.25">
      <c r="A23" s="271" t="str">
        <f>PROPER(TRIM(Registration!C39))</f>
        <v/>
      </c>
      <c r="B23" s="271" t="str">
        <f>PROPER(TRIM(Registration!B39))</f>
        <v/>
      </c>
      <c r="C23" s="271" t="str">
        <f>TabelleCategory[[#This Row],[Spalte1]]&amp;" "&amp;TabelleCategory[[#This Row],[Spalte2]]</f>
        <v xml:space="preserve"> </v>
      </c>
      <c r="D23" s="324" t="str">
        <f>Registration!K39</f>
        <v xml:space="preserve">  </v>
      </c>
      <c r="I23" s="271" t="str">
        <f>Registration!$G$11</f>
        <v/>
      </c>
      <c r="J23" s="274">
        <f>Registration!D39</f>
        <v>0</v>
      </c>
    </row>
    <row r="24" spans="1:10" x14ac:dyDescent="0.25">
      <c r="A24" s="271" t="str">
        <f>PROPER(TRIM(Registration!C40))</f>
        <v/>
      </c>
      <c r="B24" s="271" t="str">
        <f>PROPER(TRIM(Registration!B40))</f>
        <v/>
      </c>
      <c r="C24" s="271" t="str">
        <f>TabelleCategory[[#This Row],[Spalte1]]&amp;" "&amp;TabelleCategory[[#This Row],[Spalte2]]</f>
        <v xml:space="preserve"> </v>
      </c>
      <c r="D24" s="324" t="str">
        <f>Registration!K40</f>
        <v xml:space="preserve">  </v>
      </c>
      <c r="I24" s="271" t="str">
        <f>Registration!$G$11</f>
        <v/>
      </c>
      <c r="J24" s="274">
        <f>Registration!D40</f>
        <v>0</v>
      </c>
    </row>
    <row r="25" spans="1:10" x14ac:dyDescent="0.25">
      <c r="A25" s="271" t="str">
        <f>PROPER(TRIM(Registration!C41))</f>
        <v/>
      </c>
      <c r="B25" s="271" t="str">
        <f>PROPER(TRIM(Registration!B41))</f>
        <v/>
      </c>
      <c r="C25" s="271" t="str">
        <f>TabelleCategory[[#This Row],[Spalte1]]&amp;" "&amp;TabelleCategory[[#This Row],[Spalte2]]</f>
        <v xml:space="preserve"> </v>
      </c>
      <c r="D25" s="324" t="str">
        <f>Registration!K41</f>
        <v xml:space="preserve">  </v>
      </c>
      <c r="I25" s="271" t="str">
        <f>Registration!$G$11</f>
        <v/>
      </c>
      <c r="J25" s="274">
        <f>Registration!D41</f>
        <v>0</v>
      </c>
    </row>
    <row r="26" spans="1:10" x14ac:dyDescent="0.25">
      <c r="A26" s="271" t="str">
        <f>PROPER(TRIM(Registration!C42))</f>
        <v/>
      </c>
      <c r="B26" s="271" t="str">
        <f>PROPER(TRIM(Registration!B42))</f>
        <v/>
      </c>
      <c r="C26" s="271" t="str">
        <f>TabelleCategory[[#This Row],[Spalte1]]&amp;" "&amp;TabelleCategory[[#This Row],[Spalte2]]</f>
        <v xml:space="preserve"> </v>
      </c>
      <c r="D26" s="324" t="str">
        <f>Registration!K42</f>
        <v xml:space="preserve">  </v>
      </c>
      <c r="I26" s="271" t="str">
        <f>Registration!$G$11</f>
        <v/>
      </c>
      <c r="J26" s="274">
        <f>Registration!D42</f>
        <v>0</v>
      </c>
    </row>
    <row r="27" spans="1:10" x14ac:dyDescent="0.25">
      <c r="A27" s="271" t="str">
        <f>PROPER(TRIM(Registration!C43))</f>
        <v/>
      </c>
      <c r="B27" s="271" t="str">
        <f>PROPER(TRIM(Registration!B43))</f>
        <v/>
      </c>
      <c r="C27" s="271" t="str">
        <f>TabelleCategory[[#This Row],[Spalte1]]&amp;" "&amp;TabelleCategory[[#This Row],[Spalte2]]</f>
        <v xml:space="preserve"> </v>
      </c>
      <c r="D27" s="324" t="str">
        <f>Registration!K43</f>
        <v xml:space="preserve">  </v>
      </c>
      <c r="I27" s="271" t="str">
        <f>Registration!$G$11</f>
        <v/>
      </c>
      <c r="J27" s="274">
        <f>Registration!D43</f>
        <v>0</v>
      </c>
    </row>
    <row r="28" spans="1:10" x14ac:dyDescent="0.25">
      <c r="A28" s="271" t="str">
        <f>PROPER(Registration!C44)</f>
        <v/>
      </c>
      <c r="B28" s="271" t="str">
        <f>PROPER(Registration!B44)</f>
        <v/>
      </c>
      <c r="C28" s="271" t="str">
        <f>TabelleCategory[[#This Row],[Spalte1]]&amp;" "&amp;TabelleCategory[[#This Row],[Spalte2]]</f>
        <v xml:space="preserve"> </v>
      </c>
      <c r="D28" s="324" t="str">
        <f>Registration!K44</f>
        <v xml:space="preserve">  </v>
      </c>
      <c r="I28" s="271" t="str">
        <f>Registration!$G$11</f>
        <v/>
      </c>
      <c r="J28" s="274">
        <f>Registration!D44</f>
        <v>0</v>
      </c>
    </row>
    <row r="29" spans="1:10" x14ac:dyDescent="0.25">
      <c r="A29" s="271" t="str">
        <f>PROPER(Registration!C45)</f>
        <v/>
      </c>
      <c r="B29" s="271" t="str">
        <f>PROPER(Registration!B45)</f>
        <v/>
      </c>
      <c r="C29" s="271" t="str">
        <f>TabelleCategory[[#This Row],[Spalte1]]&amp;" "&amp;TabelleCategory[[#This Row],[Spalte2]]</f>
        <v xml:space="preserve"> </v>
      </c>
      <c r="D29" s="324" t="str">
        <f>Registration!K45</f>
        <v xml:space="preserve">  </v>
      </c>
      <c r="I29" s="271" t="str">
        <f>Registration!$G$11</f>
        <v/>
      </c>
      <c r="J29" s="274">
        <f>Registration!D45</f>
        <v>0</v>
      </c>
    </row>
    <row r="30" spans="1:10" x14ac:dyDescent="0.25">
      <c r="A30" s="271" t="str">
        <f>PROPER(Registration!C46)</f>
        <v/>
      </c>
      <c r="B30" s="271" t="str">
        <f>PROPER(Registration!B46)</f>
        <v/>
      </c>
      <c r="C30" s="271" t="str">
        <f>TabelleCategory[[#This Row],[Spalte1]]&amp;" "&amp;TabelleCategory[[#This Row],[Spalte2]]</f>
        <v xml:space="preserve"> </v>
      </c>
      <c r="D30" s="324" t="str">
        <f>Registration!K46</f>
        <v xml:space="preserve">  </v>
      </c>
      <c r="I30" s="271" t="str">
        <f>Registration!$G$11</f>
        <v/>
      </c>
      <c r="J30" s="274">
        <f>Registration!D46</f>
        <v>0</v>
      </c>
    </row>
    <row r="31" spans="1:10" x14ac:dyDescent="0.25">
      <c r="A31" s="271" t="str">
        <f>PROPER(Registration!C47)</f>
        <v/>
      </c>
      <c r="B31" s="271" t="str">
        <f>PROPER(Registration!B47)</f>
        <v/>
      </c>
      <c r="C31" s="271" t="str">
        <f>TabelleCategory[[#This Row],[Spalte1]]&amp;" "&amp;TabelleCategory[[#This Row],[Spalte2]]</f>
        <v xml:space="preserve"> </v>
      </c>
      <c r="D31" s="324" t="str">
        <f>Registration!K47</f>
        <v xml:space="preserve">  </v>
      </c>
      <c r="I31" s="271" t="str">
        <f>Registration!$G$11</f>
        <v/>
      </c>
      <c r="J31" s="274">
        <f>Registration!D47</f>
        <v>0</v>
      </c>
    </row>
    <row r="32" spans="1:10" x14ac:dyDescent="0.25">
      <c r="D32" s="324"/>
      <c r="I32" s="271" t="str">
        <f>Registration!$G$11</f>
        <v/>
      </c>
      <c r="J32" s="274">
        <f>Registration!D48</f>
        <v>0</v>
      </c>
    </row>
    <row r="33" spans="1:10" x14ac:dyDescent="0.25">
      <c r="D33" s="324"/>
      <c r="I33" s="271" t="str">
        <f>Registration!$G$11</f>
        <v/>
      </c>
      <c r="J33" s="274">
        <f>Registration!D49</f>
        <v>0</v>
      </c>
    </row>
    <row r="34" spans="1:10" x14ac:dyDescent="0.25">
      <c r="A34" s="271" t="str">
        <f>PROPER(TRIM(Registration!C53))</f>
        <v/>
      </c>
      <c r="B34" s="271" t="str">
        <f>PROPER(TRIM(Registration!B53))</f>
        <v/>
      </c>
      <c r="C34" s="271" t="str">
        <f>TabelleCategory[[#This Row],[Spalte1]]&amp;" "&amp;TabelleCategory[[#This Row],[Spalte2]]</f>
        <v xml:space="preserve"> </v>
      </c>
      <c r="D34" s="324" t="str">
        <f>Registration!K53</f>
        <v>-</v>
      </c>
      <c r="I34" s="271" t="str">
        <f>Registration!$G$11</f>
        <v/>
      </c>
      <c r="J34" s="274" t="str">
        <f>Registration!D50</f>
        <v>(Please note : Team Members in wrong Age Divisions can be disqualified or get a point deduction)</v>
      </c>
    </row>
    <row r="35" spans="1:10" x14ac:dyDescent="0.25">
      <c r="A35" s="271" t="str">
        <f>PROPER(TRIM(Registration!C54))</f>
        <v/>
      </c>
      <c r="B35" s="271" t="str">
        <f>PROPER(TRIM(Registration!B54))</f>
        <v/>
      </c>
      <c r="C35" s="271" t="str">
        <f>TabelleCategory[[#This Row],[Spalte1]]&amp;" "&amp;TabelleCategory[[#This Row],[Spalte2]]</f>
        <v xml:space="preserve"> </v>
      </c>
      <c r="D35" s="324" t="str">
        <f>Registration!K54</f>
        <v>-</v>
      </c>
      <c r="I35" s="271" t="str">
        <f>Registration!$G$11</f>
        <v/>
      </c>
      <c r="J35" s="274" t="str">
        <f>Registration!D51</f>
        <v>Correct age is in your response !</v>
      </c>
    </row>
    <row r="36" spans="1:10" x14ac:dyDescent="0.25">
      <c r="A36" s="271" t="str">
        <f>PROPER(TRIM(Registration!C55))</f>
        <v/>
      </c>
      <c r="B36" s="271" t="str">
        <f>PROPER(TRIM(Registration!B55))</f>
        <v/>
      </c>
      <c r="C36" s="271" t="str">
        <f>TabelleCategory[[#This Row],[Spalte1]]&amp;" "&amp;TabelleCategory[[#This Row],[Spalte2]]</f>
        <v xml:space="preserve"> </v>
      </c>
      <c r="D36" s="324" t="str">
        <f>Registration!K55</f>
        <v>-</v>
      </c>
      <c r="I36" s="271" t="str">
        <f>Registration!$G$11</f>
        <v/>
      </c>
      <c r="J36" s="274">
        <f>Registration!D52</f>
        <v>0</v>
      </c>
    </row>
    <row r="37" spans="1:10" x14ac:dyDescent="0.25">
      <c r="A37" s="271" t="str">
        <f>PROPER(TRIM(Registration!C56))</f>
        <v/>
      </c>
      <c r="B37" s="271" t="str">
        <f>PROPER(TRIM(Registration!B56))</f>
        <v/>
      </c>
      <c r="C37" s="271" t="str">
        <f>TabelleCategory[[#This Row],[Spalte1]]&amp;" "&amp;TabelleCategory[[#This Row],[Spalte2]]</f>
        <v xml:space="preserve"> </v>
      </c>
      <c r="D37" s="324" t="str">
        <f>Registration!K56</f>
        <v>-</v>
      </c>
      <c r="I37" s="271" t="str">
        <f>Registration!$G$11</f>
        <v/>
      </c>
      <c r="J37" s="274">
        <f>Registration!D53</f>
        <v>0</v>
      </c>
    </row>
    <row r="38" spans="1:10" x14ac:dyDescent="0.25">
      <c r="A38" s="271" t="str">
        <f>PROPER(TRIM(Registration!C57))</f>
        <v/>
      </c>
      <c r="B38" s="271" t="str">
        <f>PROPER(TRIM(Registration!B57))</f>
        <v/>
      </c>
      <c r="C38" s="271" t="str">
        <f>TabelleCategory[[#This Row],[Spalte1]]&amp;" "&amp;TabelleCategory[[#This Row],[Spalte2]]</f>
        <v xml:space="preserve"> </v>
      </c>
      <c r="D38" s="324" t="str">
        <f>Registration!K57</f>
        <v>-</v>
      </c>
      <c r="I38" s="271" t="str">
        <f>Registration!$G$11</f>
        <v/>
      </c>
      <c r="J38" s="274">
        <f>Registration!D54</f>
        <v>0</v>
      </c>
    </row>
    <row r="39" spans="1:10" x14ac:dyDescent="0.25">
      <c r="A39" s="271" t="str">
        <f>PROPER(TRIM(Registration!C58))</f>
        <v/>
      </c>
      <c r="B39" s="271" t="str">
        <f>PROPER(TRIM(Registration!B58))</f>
        <v/>
      </c>
      <c r="C39" s="271" t="str">
        <f>TabelleCategory[[#This Row],[Spalte1]]&amp;" "&amp;TabelleCategory[[#This Row],[Spalte2]]</f>
        <v xml:space="preserve"> </v>
      </c>
      <c r="D39" s="324" t="str">
        <f>Registration!K58</f>
        <v>-</v>
      </c>
      <c r="I39" s="271" t="str">
        <f>Registration!$G$11</f>
        <v/>
      </c>
      <c r="J39" s="274">
        <f>Registration!D55</f>
        <v>0</v>
      </c>
    </row>
    <row r="40" spans="1:10" x14ac:dyDescent="0.25">
      <c r="A40" s="271" t="str">
        <f>PROPER(TRIM(Registration!C59))</f>
        <v/>
      </c>
      <c r="B40" s="271" t="str">
        <f>PROPER(TRIM(Registration!B59))</f>
        <v/>
      </c>
      <c r="C40" s="271" t="str">
        <f>TabelleCategory[[#This Row],[Spalte1]]&amp;" "&amp;TabelleCategory[[#This Row],[Spalte2]]</f>
        <v xml:space="preserve"> </v>
      </c>
      <c r="D40" s="324" t="str">
        <f>Registration!K59</f>
        <v>-</v>
      </c>
      <c r="I40" s="271" t="str">
        <f>Registration!$G$11</f>
        <v/>
      </c>
      <c r="J40" s="274">
        <f>Registration!D56</f>
        <v>0</v>
      </c>
    </row>
    <row r="41" spans="1:10" x14ac:dyDescent="0.25">
      <c r="A41" s="271" t="str">
        <f>PROPER(TRIM(Registration!C60))</f>
        <v/>
      </c>
      <c r="B41" s="271" t="str">
        <f>PROPER(TRIM(Registration!B60))</f>
        <v/>
      </c>
      <c r="C41" s="271" t="str">
        <f>TabelleCategory[[#This Row],[Spalte1]]&amp;" "&amp;TabelleCategory[[#This Row],[Spalte2]]</f>
        <v xml:space="preserve"> </v>
      </c>
      <c r="D41" s="324" t="str">
        <f>Registration!K60</f>
        <v>-</v>
      </c>
      <c r="I41" s="271" t="str">
        <f>Registration!$G$11</f>
        <v/>
      </c>
      <c r="J41" s="274">
        <f>Registration!D57</f>
        <v>0</v>
      </c>
    </row>
    <row r="42" spans="1:10" x14ac:dyDescent="0.25">
      <c r="A42" s="271" t="str">
        <f>PROPER(TRIM(Registration!C61))</f>
        <v/>
      </c>
      <c r="B42" s="271" t="str">
        <f>PROPER(TRIM(Registration!B61))</f>
        <v/>
      </c>
      <c r="C42" s="271" t="str">
        <f>TabelleCategory[[#This Row],[Spalte1]]&amp;" "&amp;TabelleCategory[[#This Row],[Spalte2]]</f>
        <v xml:space="preserve"> </v>
      </c>
      <c r="D42" s="324" t="str">
        <f>Registration!K61</f>
        <v>-</v>
      </c>
      <c r="I42" s="271" t="str">
        <f>Registration!$G$11</f>
        <v/>
      </c>
      <c r="J42" s="274">
        <f>Registration!D58</f>
        <v>0</v>
      </c>
    </row>
    <row r="43" spans="1:10" x14ac:dyDescent="0.25">
      <c r="A43" s="271" t="str">
        <f>PROPER(TRIM(Registration!C62))</f>
        <v/>
      </c>
      <c r="B43" s="271" t="str">
        <f>PROPER(TRIM(Registration!B62))</f>
        <v/>
      </c>
      <c r="C43" s="271" t="str">
        <f>TabelleCategory[[#This Row],[Spalte1]]&amp;" "&amp;TabelleCategory[[#This Row],[Spalte2]]</f>
        <v xml:space="preserve"> </v>
      </c>
      <c r="D43" s="324" t="str">
        <f>Registration!K62</f>
        <v>-</v>
      </c>
      <c r="I43" s="271" t="str">
        <f>Registration!$G$11</f>
        <v/>
      </c>
      <c r="J43" s="274">
        <f>Registration!D59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7126-D0E5-4B52-847F-30C33DB77270}">
  <sheetPr published="0"/>
  <dimension ref="A1:K26"/>
  <sheetViews>
    <sheetView topLeftCell="M1" workbookViewId="0">
      <selection activeCell="V26" sqref="V26"/>
    </sheetView>
  </sheetViews>
  <sheetFormatPr baseColWidth="10" defaultRowHeight="15" x14ac:dyDescent="0.25"/>
  <cols>
    <col min="1" max="1" width="11.42578125" hidden="1" customWidth="1"/>
    <col min="2" max="2" width="33.5703125" hidden="1" customWidth="1"/>
    <col min="3" max="3" width="11.42578125" hidden="1" customWidth="1"/>
    <col min="4" max="4" width="14" hidden="1" customWidth="1"/>
    <col min="5" max="5" width="41.140625" hidden="1" customWidth="1"/>
    <col min="6" max="6" width="12" hidden="1" customWidth="1"/>
    <col min="7" max="9" width="11.42578125" hidden="1" customWidth="1"/>
    <col min="10" max="10" width="16.42578125" hidden="1" customWidth="1"/>
    <col min="11" max="11" width="11.42578125" hidden="1" customWidth="1"/>
    <col min="12" max="12" width="0" hidden="1" customWidth="1"/>
  </cols>
  <sheetData>
    <row r="1" spans="1:11" x14ac:dyDescent="0.25">
      <c r="A1" t="s">
        <v>3045</v>
      </c>
      <c r="B1" t="s">
        <v>2613</v>
      </c>
      <c r="C1" t="s">
        <v>3046</v>
      </c>
      <c r="D1" t="s">
        <v>88</v>
      </c>
      <c r="E1" t="s">
        <v>3047</v>
      </c>
      <c r="F1" t="s">
        <v>2296</v>
      </c>
      <c r="G1" t="s">
        <v>3041</v>
      </c>
      <c r="H1" t="s">
        <v>3042</v>
      </c>
      <c r="I1" t="s">
        <v>3043</v>
      </c>
      <c r="J1" t="s">
        <v>3048</v>
      </c>
      <c r="K1" t="s">
        <v>3044</v>
      </c>
    </row>
    <row r="2" spans="1:11" x14ac:dyDescent="0.25">
      <c r="B2">
        <f>Registration!$C$8</f>
        <v>0</v>
      </c>
      <c r="C2" t="str">
        <f>Registration!G11</f>
        <v/>
      </c>
      <c r="D2">
        <f>Registration!F11</f>
        <v>0</v>
      </c>
      <c r="E2" t="str">
        <f>PROPER(TRIM(Registration!F10))</f>
        <v/>
      </c>
    </row>
    <row r="26" spans="6:6" x14ac:dyDescent="0.25">
      <c r="F26" s="331"/>
    </row>
  </sheetData>
  <sheetProtection algorithmName="SHA-512" hashValue="bkFpK65zRG/12uQhmbVWj4jlDeLLAhZJ8XUuIJkFE0+QbOn6lJYfgCs36Q2ZPI5VuVV+wg0X1E0Ew1z9/MEqhA==" saltValue="xclq22PIns/1rj8EcEWaQg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BA76-6BDD-4B07-A99F-0FC2E4661CF7}">
  <sheetPr published="0" codeName="Tabelle7"/>
  <dimension ref="A1:K2"/>
  <sheetViews>
    <sheetView topLeftCell="K3" workbookViewId="0">
      <selection activeCell="U41" sqref="U41"/>
    </sheetView>
  </sheetViews>
  <sheetFormatPr baseColWidth="10" defaultRowHeight="15" x14ac:dyDescent="0.25"/>
  <cols>
    <col min="1" max="1" width="31.140625" style="271" hidden="1" customWidth="1"/>
    <col min="2" max="2" width="11.85546875" style="271" hidden="1" customWidth="1"/>
    <col min="3" max="3" width="6.28515625" style="271" hidden="1" customWidth="1"/>
    <col min="4" max="4" width="6.85546875" style="271" hidden="1" customWidth="1"/>
    <col min="5" max="5" width="7.28515625" style="271" hidden="1" customWidth="1"/>
    <col min="6" max="6" width="10.140625" style="271" hidden="1" customWidth="1"/>
    <col min="7" max="7" width="9.28515625" style="271" hidden="1" customWidth="1"/>
    <col min="8" max="8" width="20.42578125" style="273" hidden="1" customWidth="1"/>
    <col min="9" max="9" width="1.7109375" style="271" hidden="1" customWidth="1"/>
    <col min="10" max="10" width="0" style="271" hidden="1" customWidth="1"/>
    <col min="11" max="11" width="11.42578125" style="271"/>
  </cols>
  <sheetData>
    <row r="1" spans="1:8" x14ac:dyDescent="0.25">
      <c r="A1" s="271" t="s">
        <v>2601</v>
      </c>
      <c r="B1" s="271" t="s">
        <v>2602</v>
      </c>
      <c r="C1" s="271" t="s">
        <v>2603</v>
      </c>
      <c r="D1" s="271" t="s">
        <v>2604</v>
      </c>
      <c r="E1" s="271" t="s">
        <v>2605</v>
      </c>
      <c r="F1" s="271" t="s">
        <v>2606</v>
      </c>
      <c r="G1" s="271" t="s">
        <v>88</v>
      </c>
      <c r="H1" s="273" t="s">
        <v>2607</v>
      </c>
    </row>
    <row r="2" spans="1:8" x14ac:dyDescent="0.25">
      <c r="A2" s="271">
        <f>Registration!$C$8</f>
        <v>0</v>
      </c>
      <c r="B2" s="271" t="str">
        <f>PROPER(Registration!C9)</f>
        <v/>
      </c>
      <c r="C2" s="271">
        <f>Registration!C11</f>
        <v>0</v>
      </c>
      <c r="D2" s="271" t="str">
        <f>PROPER(Registration!C10)</f>
        <v/>
      </c>
      <c r="E2" s="271">
        <f>Registration!F8</f>
        <v>0</v>
      </c>
      <c r="F2" s="271">
        <f>Registration!F9</f>
        <v>0</v>
      </c>
      <c r="G2" s="271" t="str">
        <f>Registration!G11</f>
        <v/>
      </c>
      <c r="H2" s="287" t="str">
        <f>Registration!I8</f>
        <v>Please select ➔ ➔ ➔</v>
      </c>
    </row>
  </sheetData>
  <sheetProtection algorithmName="SHA-512" hashValue="NkL+Gy8ansh5ZOxRzejH+8KWWA6JG40vnNKXXOB5Uq1MuIKH4L9yxiS4p27CaCrBcQ936htsW9GLCbVk6pvXjw==" saltValue="wVMpbbQvyasaPvxl+hKy7w==" spinCount="100000" sheet="1" objects="1" scenarios="1"/>
  <conditionalFormatting sqref="H1:H2">
    <cfRule type="containsText" dxfId="0" priority="1" operator="containsText" text="1">
      <formula>NOT(ISERROR(SEARCH("1",H1)))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8F33-7531-41C5-BBAE-86253E4DF9C3}">
  <sheetPr published="0" codeName="Tabelle8"/>
  <dimension ref="A1:L41"/>
  <sheetViews>
    <sheetView topLeftCell="M4" workbookViewId="0">
      <selection activeCell="U30" sqref="U30"/>
    </sheetView>
  </sheetViews>
  <sheetFormatPr baseColWidth="10" defaultRowHeight="15" x14ac:dyDescent="0.25"/>
  <cols>
    <col min="1" max="1" width="11.42578125" style="271" hidden="1" customWidth="1"/>
    <col min="2" max="2" width="12.7109375" style="271" hidden="1" customWidth="1"/>
    <col min="3" max="3" width="14" style="271" hidden="1" customWidth="1"/>
    <col min="4" max="4" width="10" style="271" hidden="1" customWidth="1"/>
    <col min="5" max="5" width="11.85546875" style="271" hidden="1" customWidth="1"/>
    <col min="6" max="6" width="15.85546875" style="271" hidden="1" customWidth="1"/>
    <col min="7" max="7" width="7.28515625" style="271" hidden="1" customWidth="1"/>
    <col min="8" max="8" width="10.42578125" style="271" hidden="1" customWidth="1"/>
    <col min="9" max="9" width="10.28515625" style="272" hidden="1" customWidth="1"/>
    <col min="10" max="11" width="11.42578125" style="271" hidden="1" customWidth="1"/>
    <col min="12" max="12" width="11.42578125" hidden="1" customWidth="1"/>
  </cols>
  <sheetData>
    <row r="1" spans="1:10" x14ac:dyDescent="0.25">
      <c r="A1" s="271" t="s">
        <v>2618</v>
      </c>
      <c r="B1" s="271" t="s">
        <v>2619</v>
      </c>
      <c r="C1" s="271" t="s">
        <v>2620</v>
      </c>
      <c r="D1" s="271" t="s">
        <v>0</v>
      </c>
      <c r="E1" s="271" t="s">
        <v>2621</v>
      </c>
      <c r="F1" s="271" t="s">
        <v>2622</v>
      </c>
      <c r="G1" s="271" t="s">
        <v>2613</v>
      </c>
      <c r="H1" s="271" t="s">
        <v>2624</v>
      </c>
      <c r="I1" s="272" t="s">
        <v>2623</v>
      </c>
      <c r="J1" s="271" t="s">
        <v>2914</v>
      </c>
    </row>
    <row r="2" spans="1:10" x14ac:dyDescent="0.25">
      <c r="A2" s="271" t="str">
        <f>PROPER(Registration!B18)</f>
        <v/>
      </c>
      <c r="B2" s="271" t="str">
        <f>PROPER(Registration!C18)</f>
        <v/>
      </c>
      <c r="C2" s="271">
        <f>Registration!F18</f>
        <v>0</v>
      </c>
      <c r="D2" s="271">
        <f>Registration!G18</f>
        <v>0</v>
      </c>
      <c r="E2" s="271">
        <f>Registration!I18</f>
        <v>0</v>
      </c>
      <c r="F2" s="271">
        <f>Registration!J18</f>
        <v>0</v>
      </c>
      <c r="G2" s="271">
        <f>Registration!$C$8</f>
        <v>0</v>
      </c>
      <c r="I2" s="272" t="str">
        <f>Registration!M18</f>
        <v>€</v>
      </c>
      <c r="J2" s="275" t="str">
        <f>Registration!$I$8</f>
        <v>Please select ➔ ➔ ➔</v>
      </c>
    </row>
    <row r="3" spans="1:10" x14ac:dyDescent="0.25">
      <c r="A3" s="271" t="str">
        <f>PROPER(Registration!B19)</f>
        <v/>
      </c>
      <c r="B3" s="271" t="str">
        <f>PROPER(Registration!C19)</f>
        <v/>
      </c>
      <c r="C3" s="271">
        <f>Registration!F19</f>
        <v>0</v>
      </c>
      <c r="D3" s="271">
        <f>Registration!G19</f>
        <v>0</v>
      </c>
      <c r="E3" s="271">
        <f>Registration!I19</f>
        <v>0</v>
      </c>
      <c r="F3" s="271">
        <f>Registration!J19</f>
        <v>0</v>
      </c>
      <c r="G3" s="271">
        <f>Registration!$C$8</f>
        <v>0</v>
      </c>
      <c r="I3" s="272" t="str">
        <f>Registration!M19</f>
        <v>€</v>
      </c>
      <c r="J3" s="275" t="str">
        <f>Registration!$I$8</f>
        <v>Please select ➔ ➔ ➔</v>
      </c>
    </row>
    <row r="4" spans="1:10" x14ac:dyDescent="0.25">
      <c r="A4" s="271" t="str">
        <f>PROPER(Registration!B20)</f>
        <v/>
      </c>
      <c r="B4" s="271" t="str">
        <f>PROPER(Registration!C20)</f>
        <v/>
      </c>
      <c r="C4" s="271">
        <f>Registration!F20</f>
        <v>0</v>
      </c>
      <c r="D4" s="271">
        <f>Registration!G20</f>
        <v>0</v>
      </c>
      <c r="E4" s="271">
        <f>Registration!I20</f>
        <v>0</v>
      </c>
      <c r="F4" s="271">
        <f>Registration!J20</f>
        <v>0</v>
      </c>
      <c r="G4" s="271">
        <f>Registration!$C$8</f>
        <v>0</v>
      </c>
      <c r="I4" s="272" t="str">
        <f>Registration!M20</f>
        <v>€</v>
      </c>
      <c r="J4" s="275" t="str">
        <f>Registration!$I$8</f>
        <v>Please select ➔ ➔ ➔</v>
      </c>
    </row>
    <row r="5" spans="1:10" x14ac:dyDescent="0.25">
      <c r="A5" s="271" t="str">
        <f>PROPER(Registration!B21)</f>
        <v/>
      </c>
      <c r="B5" s="271" t="str">
        <f>PROPER(Registration!C21)</f>
        <v/>
      </c>
      <c r="C5" s="271">
        <f>Registration!F21</f>
        <v>0</v>
      </c>
      <c r="D5" s="271">
        <f>Registration!G21</f>
        <v>0</v>
      </c>
      <c r="E5" s="271">
        <f>Registration!I21</f>
        <v>0</v>
      </c>
      <c r="F5" s="271">
        <f>Registration!J21</f>
        <v>0</v>
      </c>
      <c r="G5" s="271">
        <f>Registration!$C$8</f>
        <v>0</v>
      </c>
      <c r="I5" s="272" t="str">
        <f>Registration!M21</f>
        <v>€</v>
      </c>
      <c r="J5" s="275" t="str">
        <f>Registration!$I$8</f>
        <v>Please select ➔ ➔ ➔</v>
      </c>
    </row>
    <row r="6" spans="1:10" x14ac:dyDescent="0.25">
      <c r="A6" s="271" t="str">
        <f>PROPER(Registration!B22)</f>
        <v/>
      </c>
      <c r="B6" s="271" t="str">
        <f>PROPER(Registration!C22)</f>
        <v/>
      </c>
      <c r="C6" s="271">
        <f>Registration!F22</f>
        <v>0</v>
      </c>
      <c r="D6" s="271">
        <f>Registration!G22</f>
        <v>0</v>
      </c>
      <c r="E6" s="271">
        <f>Registration!I22</f>
        <v>0</v>
      </c>
      <c r="F6" s="271">
        <f>Registration!J22</f>
        <v>0</v>
      </c>
      <c r="G6" s="271">
        <f>Registration!$C$8</f>
        <v>0</v>
      </c>
      <c r="I6" s="272" t="str">
        <f>Registration!M22</f>
        <v>€</v>
      </c>
      <c r="J6" s="275" t="str">
        <f>Registration!$I$8</f>
        <v>Please select ➔ ➔ ➔</v>
      </c>
    </row>
    <row r="7" spans="1:10" x14ac:dyDescent="0.25">
      <c r="A7" s="271" t="str">
        <f>PROPER(Registration!B23)</f>
        <v/>
      </c>
      <c r="B7" s="271" t="str">
        <f>PROPER(Registration!C23)</f>
        <v/>
      </c>
      <c r="C7" s="271">
        <f>Registration!F23</f>
        <v>0</v>
      </c>
      <c r="D7" s="271">
        <f>Registration!G23</f>
        <v>0</v>
      </c>
      <c r="E7" s="271">
        <f>Registration!I23</f>
        <v>0</v>
      </c>
      <c r="F7" s="271">
        <f>Registration!J23</f>
        <v>0</v>
      </c>
      <c r="G7" s="271">
        <f>Registration!$C$8</f>
        <v>0</v>
      </c>
      <c r="I7" s="272" t="str">
        <f>Registration!M23</f>
        <v>€</v>
      </c>
      <c r="J7" s="275" t="str">
        <f>Registration!$I$8</f>
        <v>Please select ➔ ➔ ➔</v>
      </c>
    </row>
    <row r="8" spans="1:10" x14ac:dyDescent="0.25">
      <c r="A8" s="271" t="str">
        <f>PROPER(Registration!B24)</f>
        <v/>
      </c>
      <c r="B8" s="271" t="str">
        <f>PROPER(Registration!C24)</f>
        <v/>
      </c>
      <c r="C8" s="271">
        <f>Registration!F24</f>
        <v>0</v>
      </c>
      <c r="D8" s="271">
        <f>Registration!G24</f>
        <v>0</v>
      </c>
      <c r="E8" s="271">
        <f>Registration!I24</f>
        <v>0</v>
      </c>
      <c r="F8" s="271">
        <f>Registration!J24</f>
        <v>0</v>
      </c>
      <c r="G8" s="271">
        <f>Registration!$C$8</f>
        <v>0</v>
      </c>
      <c r="I8" s="272" t="str">
        <f>Registration!M24</f>
        <v>€</v>
      </c>
      <c r="J8" s="275" t="str">
        <f>Registration!$I$8</f>
        <v>Please select ➔ ➔ ➔</v>
      </c>
    </row>
    <row r="9" spans="1:10" x14ac:dyDescent="0.25">
      <c r="A9" s="271" t="str">
        <f>PROPER(Registration!B25)</f>
        <v/>
      </c>
      <c r="B9" s="271" t="str">
        <f>PROPER(Registration!C25)</f>
        <v/>
      </c>
      <c r="C9" s="271">
        <f>Registration!F25</f>
        <v>0</v>
      </c>
      <c r="D9" s="271">
        <f>Registration!G25</f>
        <v>0</v>
      </c>
      <c r="E9" s="271">
        <f>Registration!I25</f>
        <v>0</v>
      </c>
      <c r="F9" s="271">
        <f>Registration!J25</f>
        <v>0</v>
      </c>
      <c r="G9" s="271">
        <f>Registration!$C$8</f>
        <v>0</v>
      </c>
      <c r="I9" s="272" t="str">
        <f>Registration!M25</f>
        <v>€</v>
      </c>
      <c r="J9" s="275" t="str">
        <f>Registration!$I$8</f>
        <v>Please select ➔ ➔ ➔</v>
      </c>
    </row>
    <row r="10" spans="1:10" x14ac:dyDescent="0.25">
      <c r="A10" s="271" t="str">
        <f>PROPER(Registration!B26)</f>
        <v/>
      </c>
      <c r="B10" s="271" t="str">
        <f>PROPER(Registration!C26)</f>
        <v/>
      </c>
      <c r="C10" s="271">
        <f>Registration!F26</f>
        <v>0</v>
      </c>
      <c r="D10" s="271">
        <f>Registration!G26</f>
        <v>0</v>
      </c>
      <c r="E10" s="271">
        <f>Registration!I26</f>
        <v>0</v>
      </c>
      <c r="F10" s="271">
        <f>Registration!J26</f>
        <v>0</v>
      </c>
      <c r="G10" s="271">
        <f>Registration!$C$8</f>
        <v>0</v>
      </c>
      <c r="I10" s="272" t="str">
        <f>Registration!M26</f>
        <v>€</v>
      </c>
      <c r="J10" s="275" t="str">
        <f>Registration!$I$8</f>
        <v>Please select ➔ ➔ ➔</v>
      </c>
    </row>
    <row r="11" spans="1:10" x14ac:dyDescent="0.25">
      <c r="A11" s="271" t="str">
        <f>PROPER(Registration!B27)</f>
        <v/>
      </c>
      <c r="B11" s="271" t="str">
        <f>PROPER(Registration!C27)</f>
        <v/>
      </c>
      <c r="C11" s="271">
        <f>Registration!F27</f>
        <v>0</v>
      </c>
      <c r="D11" s="271">
        <f>Registration!G27</f>
        <v>0</v>
      </c>
      <c r="E11" s="271">
        <f>Registration!I27</f>
        <v>0</v>
      </c>
      <c r="F11" s="271">
        <f>Registration!J27</f>
        <v>0</v>
      </c>
      <c r="G11" s="271">
        <f>Registration!$C$8</f>
        <v>0</v>
      </c>
      <c r="I11" s="272" t="str">
        <f>Registration!M27</f>
        <v>€</v>
      </c>
      <c r="J11" s="275" t="str">
        <f>Registration!$I$8</f>
        <v>Please select ➔ ➔ ➔</v>
      </c>
    </row>
    <row r="12" spans="1:10" x14ac:dyDescent="0.25">
      <c r="A12" s="271" t="str">
        <f>PROPER(Registration!B28)</f>
        <v/>
      </c>
      <c r="B12" s="271" t="str">
        <f>PROPER(Registration!C28)</f>
        <v/>
      </c>
      <c r="C12" s="271">
        <f>Registration!F28</f>
        <v>0</v>
      </c>
      <c r="D12" s="271">
        <f>Registration!G28</f>
        <v>0</v>
      </c>
      <c r="E12" s="271">
        <f>Registration!I28</f>
        <v>0</v>
      </c>
      <c r="F12" s="271">
        <f>Registration!J28</f>
        <v>0</v>
      </c>
      <c r="G12" s="271">
        <f>Registration!$C$8</f>
        <v>0</v>
      </c>
      <c r="I12" s="272" t="str">
        <f>Registration!M28</f>
        <v>€</v>
      </c>
      <c r="J12" s="275" t="str">
        <f>Registration!$I$8</f>
        <v>Please select ➔ ➔ ➔</v>
      </c>
    </row>
    <row r="13" spans="1:10" x14ac:dyDescent="0.25">
      <c r="A13" s="271" t="str">
        <f>PROPER(Registration!B29)</f>
        <v/>
      </c>
      <c r="B13" s="271" t="str">
        <f>PROPER(Registration!C29)</f>
        <v/>
      </c>
      <c r="C13" s="271">
        <f>Registration!F29</f>
        <v>0</v>
      </c>
      <c r="D13" s="271">
        <f>Registration!G29</f>
        <v>0</v>
      </c>
      <c r="E13" s="271">
        <f>Registration!I29</f>
        <v>0</v>
      </c>
      <c r="F13" s="271">
        <f>Registration!J29</f>
        <v>0</v>
      </c>
      <c r="G13" s="271">
        <f>Registration!$C$8</f>
        <v>0</v>
      </c>
      <c r="I13" s="272" t="str">
        <f>Registration!M29</f>
        <v>€</v>
      </c>
      <c r="J13" s="275" t="str">
        <f>Registration!$I$8</f>
        <v>Please select ➔ ➔ ➔</v>
      </c>
    </row>
    <row r="14" spans="1:10" x14ac:dyDescent="0.25">
      <c r="A14" s="271" t="str">
        <f>PROPER(Registration!B30)</f>
        <v/>
      </c>
      <c r="B14" s="271" t="str">
        <f>PROPER(Registration!C30)</f>
        <v/>
      </c>
      <c r="C14" s="271">
        <f>Registration!F30</f>
        <v>0</v>
      </c>
      <c r="D14" s="271">
        <f>Registration!G30</f>
        <v>0</v>
      </c>
      <c r="E14" s="271">
        <f>Registration!I30</f>
        <v>0</v>
      </c>
      <c r="F14" s="271">
        <f>Registration!J30</f>
        <v>0</v>
      </c>
      <c r="G14" s="271">
        <f>Registration!$C$8</f>
        <v>0</v>
      </c>
      <c r="I14" s="272" t="str">
        <f>Registration!M30</f>
        <v>€</v>
      </c>
      <c r="J14" s="275" t="str">
        <f>Registration!$I$8</f>
        <v>Please select ➔ ➔ ➔</v>
      </c>
    </row>
    <row r="15" spans="1:10" x14ac:dyDescent="0.25">
      <c r="A15" s="271" t="str">
        <f>PROPER(Registration!B31)</f>
        <v/>
      </c>
      <c r="B15" s="271" t="str">
        <f>PROPER(Registration!C31)</f>
        <v/>
      </c>
      <c r="C15" s="271">
        <f>Registration!F31</f>
        <v>0</v>
      </c>
      <c r="D15" s="271">
        <f>Registration!G31</f>
        <v>0</v>
      </c>
      <c r="E15" s="271">
        <f>Registration!I31</f>
        <v>0</v>
      </c>
      <c r="F15" s="271">
        <f>Registration!J31</f>
        <v>0</v>
      </c>
      <c r="G15" s="271">
        <f>Registration!$C$8</f>
        <v>0</v>
      </c>
      <c r="I15" s="272" t="str">
        <f>Registration!M31</f>
        <v>€</v>
      </c>
      <c r="J15" s="275" t="str">
        <f>Registration!$I$8</f>
        <v>Please select ➔ ➔ ➔</v>
      </c>
    </row>
    <row r="16" spans="1:10" x14ac:dyDescent="0.25">
      <c r="A16" s="271" t="str">
        <f>PROPER(Registration!B32)</f>
        <v/>
      </c>
      <c r="B16" s="271" t="str">
        <f>PROPER(Registration!C32)</f>
        <v/>
      </c>
      <c r="C16" s="271">
        <f>Registration!F32</f>
        <v>0</v>
      </c>
      <c r="D16" s="271">
        <f>Registration!G32</f>
        <v>0</v>
      </c>
      <c r="E16" s="271">
        <f>Registration!I32</f>
        <v>0</v>
      </c>
      <c r="F16" s="271">
        <f>Registration!J32</f>
        <v>0</v>
      </c>
      <c r="G16" s="271">
        <f>Registration!$C$8</f>
        <v>0</v>
      </c>
      <c r="I16" s="272" t="str">
        <f>Registration!M32</f>
        <v>€</v>
      </c>
      <c r="J16" s="275" t="str">
        <f>Registration!$I$8</f>
        <v>Please select ➔ ➔ ➔</v>
      </c>
    </row>
    <row r="17" spans="1:10" x14ac:dyDescent="0.25">
      <c r="A17" s="271" t="str">
        <f>PROPER(Registration!B33)</f>
        <v/>
      </c>
      <c r="B17" s="271" t="str">
        <f>PROPER(Registration!C33)</f>
        <v/>
      </c>
      <c r="C17" s="271">
        <f>Registration!F33</f>
        <v>0</v>
      </c>
      <c r="D17" s="271">
        <f>Registration!G33</f>
        <v>0</v>
      </c>
      <c r="E17" s="271">
        <f>Registration!I33</f>
        <v>0</v>
      </c>
      <c r="F17" s="271">
        <f>Registration!J33</f>
        <v>0</v>
      </c>
      <c r="G17" s="271">
        <f>Registration!$C$8</f>
        <v>0</v>
      </c>
      <c r="I17" s="272" t="str">
        <f>Registration!M33</f>
        <v>€</v>
      </c>
      <c r="J17" s="275" t="str">
        <f>Registration!$I$8</f>
        <v>Please select ➔ ➔ ➔</v>
      </c>
    </row>
    <row r="18" spans="1:10" x14ac:dyDescent="0.25">
      <c r="A18" s="271" t="str">
        <f>PROPER(Registration!B34)</f>
        <v/>
      </c>
      <c r="B18" s="271" t="str">
        <f>PROPER(Registration!C34)</f>
        <v/>
      </c>
      <c r="C18" s="271">
        <f>Registration!F34</f>
        <v>0</v>
      </c>
      <c r="D18" s="271">
        <f>Registration!G34</f>
        <v>0</v>
      </c>
      <c r="E18" s="271">
        <f>Registration!I34</f>
        <v>0</v>
      </c>
      <c r="F18" s="271">
        <f>Registration!J34</f>
        <v>0</v>
      </c>
      <c r="G18" s="271">
        <f>Registration!$C$8</f>
        <v>0</v>
      </c>
      <c r="I18" s="272" t="str">
        <f>Registration!M34</f>
        <v>€</v>
      </c>
      <c r="J18" s="275" t="str">
        <f>Registration!$I$8</f>
        <v>Please select ➔ ➔ ➔</v>
      </c>
    </row>
    <row r="19" spans="1:10" x14ac:dyDescent="0.25">
      <c r="A19" s="271" t="str">
        <f>PROPER(Registration!B35)</f>
        <v/>
      </c>
      <c r="B19" s="271" t="str">
        <f>PROPER(Registration!C35)</f>
        <v/>
      </c>
      <c r="C19" s="271">
        <f>Registration!F35</f>
        <v>0</v>
      </c>
      <c r="D19" s="271">
        <f>Registration!G35</f>
        <v>0</v>
      </c>
      <c r="E19" s="271">
        <f>Registration!I35</f>
        <v>0</v>
      </c>
      <c r="F19" s="271">
        <f>Registration!J35</f>
        <v>0</v>
      </c>
      <c r="G19" s="271">
        <f>Registration!$C$8</f>
        <v>0</v>
      </c>
      <c r="I19" s="272" t="str">
        <f>Registration!M35</f>
        <v>€</v>
      </c>
      <c r="J19" s="275" t="str">
        <f>Registration!$I$8</f>
        <v>Please select ➔ ➔ ➔</v>
      </c>
    </row>
    <row r="20" spans="1:10" x14ac:dyDescent="0.25">
      <c r="A20" s="271" t="str">
        <f>PROPER(Registration!B36)</f>
        <v/>
      </c>
      <c r="B20" s="271" t="str">
        <f>PROPER(Registration!C36)</f>
        <v/>
      </c>
      <c r="C20" s="271">
        <f>Registration!F36</f>
        <v>0</v>
      </c>
      <c r="D20" s="271">
        <f>Registration!G36</f>
        <v>0</v>
      </c>
      <c r="E20" s="271">
        <f>Registration!I36</f>
        <v>0</v>
      </c>
      <c r="F20" s="271">
        <f>Registration!J36</f>
        <v>0</v>
      </c>
      <c r="G20" s="271">
        <f>Registration!$C$8</f>
        <v>0</v>
      </c>
      <c r="I20" s="272" t="str">
        <f>Registration!M36</f>
        <v>€</v>
      </c>
      <c r="J20" s="275" t="str">
        <f>Registration!$I$8</f>
        <v>Please select ➔ ➔ ➔</v>
      </c>
    </row>
    <row r="21" spans="1:10" x14ac:dyDescent="0.25">
      <c r="A21" s="271" t="str">
        <f>PROPER(Registration!B37)</f>
        <v/>
      </c>
      <c r="B21" s="271" t="str">
        <f>PROPER(Registration!C37)</f>
        <v/>
      </c>
      <c r="C21" s="271">
        <f>Registration!F37</f>
        <v>0</v>
      </c>
      <c r="D21" s="271">
        <f>Registration!G37</f>
        <v>0</v>
      </c>
      <c r="E21" s="271">
        <f>Registration!I37</f>
        <v>0</v>
      </c>
      <c r="F21" s="271">
        <f>Registration!J37</f>
        <v>0</v>
      </c>
      <c r="G21" s="271">
        <f>Registration!$C$8</f>
        <v>0</v>
      </c>
      <c r="I21" s="272" t="str">
        <f>Registration!M37</f>
        <v>€</v>
      </c>
      <c r="J21" s="275" t="str">
        <f>Registration!$I$8</f>
        <v>Please select ➔ ➔ ➔</v>
      </c>
    </row>
    <row r="22" spans="1:10" x14ac:dyDescent="0.25">
      <c r="A22" s="271" t="str">
        <f>PROPER(Registration!B38)</f>
        <v/>
      </c>
      <c r="B22" s="271" t="str">
        <f>PROPER(Registration!C38)</f>
        <v/>
      </c>
      <c r="C22" s="271">
        <f>Registration!F38</f>
        <v>0</v>
      </c>
      <c r="D22" s="271">
        <f>Registration!G38</f>
        <v>0</v>
      </c>
      <c r="E22" s="271">
        <f>Registration!I38</f>
        <v>0</v>
      </c>
      <c r="F22" s="271">
        <f>Registration!J38</f>
        <v>0</v>
      </c>
      <c r="G22" s="271">
        <f>Registration!$C$8</f>
        <v>0</v>
      </c>
      <c r="I22" s="272" t="str">
        <f>Registration!M38</f>
        <v>€</v>
      </c>
      <c r="J22" s="275" t="str">
        <f>Registration!$I$8</f>
        <v>Please select ➔ ➔ ➔</v>
      </c>
    </row>
    <row r="23" spans="1:10" x14ac:dyDescent="0.25">
      <c r="A23" s="271" t="str">
        <f>PROPER(Registration!B39)</f>
        <v/>
      </c>
      <c r="B23" s="271" t="str">
        <f>PROPER(Registration!C39)</f>
        <v/>
      </c>
      <c r="C23" s="271">
        <f>Registration!F39</f>
        <v>0</v>
      </c>
      <c r="D23" s="271">
        <f>Registration!G39</f>
        <v>0</v>
      </c>
      <c r="E23" s="271">
        <f>Registration!I39</f>
        <v>0</v>
      </c>
      <c r="F23" s="271">
        <f>Registration!J39</f>
        <v>0</v>
      </c>
      <c r="G23" s="271">
        <f>Registration!$C$8</f>
        <v>0</v>
      </c>
      <c r="I23" s="272" t="str">
        <f>Registration!M39</f>
        <v>€</v>
      </c>
      <c r="J23" s="275" t="str">
        <f>Registration!$I$8</f>
        <v>Please select ➔ ➔ ➔</v>
      </c>
    </row>
    <row r="24" spans="1:10" x14ac:dyDescent="0.25">
      <c r="A24" s="271" t="str">
        <f>PROPER(Registration!B40)</f>
        <v/>
      </c>
      <c r="B24" s="271" t="str">
        <f>PROPER(Registration!C40)</f>
        <v/>
      </c>
      <c r="C24" s="271">
        <f>Registration!F40</f>
        <v>0</v>
      </c>
      <c r="D24" s="271">
        <f>Registration!G40</f>
        <v>0</v>
      </c>
      <c r="E24" s="271">
        <f>Registration!I40</f>
        <v>0</v>
      </c>
      <c r="F24" s="271">
        <f>Registration!J40</f>
        <v>0</v>
      </c>
      <c r="G24" s="271">
        <f>Registration!$C$8</f>
        <v>0</v>
      </c>
      <c r="I24" s="272" t="str">
        <f>Registration!M40</f>
        <v>€</v>
      </c>
      <c r="J24" s="275" t="str">
        <f>Registration!$I$8</f>
        <v>Please select ➔ ➔ ➔</v>
      </c>
    </row>
    <row r="25" spans="1:10" x14ac:dyDescent="0.25">
      <c r="A25" s="271" t="str">
        <f>PROPER(Registration!B41)</f>
        <v/>
      </c>
      <c r="B25" s="271" t="str">
        <f>PROPER(Registration!C41)</f>
        <v/>
      </c>
      <c r="C25" s="271">
        <f>Registration!F41</f>
        <v>0</v>
      </c>
      <c r="D25" s="271">
        <f>Registration!G41</f>
        <v>0</v>
      </c>
      <c r="E25" s="271">
        <f>Registration!I41</f>
        <v>0</v>
      </c>
      <c r="F25" s="271">
        <f>Registration!J41</f>
        <v>0</v>
      </c>
      <c r="G25" s="271">
        <f>Registration!$C$8</f>
        <v>0</v>
      </c>
      <c r="I25" s="272" t="str">
        <f>Registration!M41</f>
        <v>€</v>
      </c>
      <c r="J25" s="275" t="str">
        <f>Registration!$I$8</f>
        <v>Please select ➔ ➔ ➔</v>
      </c>
    </row>
    <row r="26" spans="1:10" x14ac:dyDescent="0.25">
      <c r="A26" s="271" t="str">
        <f>PROPER(Registration!B42)</f>
        <v/>
      </c>
      <c r="B26" s="271" t="str">
        <f>PROPER(Registration!C42)</f>
        <v/>
      </c>
      <c r="C26" s="271">
        <f>Registration!F42</f>
        <v>0</v>
      </c>
      <c r="D26" s="271">
        <f>Registration!G42</f>
        <v>0</v>
      </c>
      <c r="E26" s="271">
        <f>Registration!I42</f>
        <v>0</v>
      </c>
      <c r="F26" s="271">
        <f>Registration!J42</f>
        <v>0</v>
      </c>
      <c r="G26" s="271">
        <f>Registration!$C$8</f>
        <v>0</v>
      </c>
      <c r="I26" s="272" t="str">
        <f>Registration!M42</f>
        <v>€</v>
      </c>
      <c r="J26" s="275" t="str">
        <f>Registration!$I$8</f>
        <v>Please select ➔ ➔ ➔</v>
      </c>
    </row>
    <row r="27" spans="1:10" x14ac:dyDescent="0.25">
      <c r="A27" s="271" t="str">
        <f>PROPER(Registration!B43)</f>
        <v/>
      </c>
      <c r="B27" s="271" t="str">
        <f>PROPER(Registration!C43)</f>
        <v/>
      </c>
      <c r="C27" s="271">
        <f>Registration!F43</f>
        <v>0</v>
      </c>
      <c r="D27" s="271">
        <f>Registration!G43</f>
        <v>0</v>
      </c>
      <c r="E27" s="271">
        <f>Registration!I43</f>
        <v>0</v>
      </c>
      <c r="F27" s="271">
        <f>Registration!J43</f>
        <v>0</v>
      </c>
      <c r="G27" s="271">
        <f>Registration!$C$8</f>
        <v>0</v>
      </c>
      <c r="I27" s="272" t="str">
        <f>Registration!M43</f>
        <v>€</v>
      </c>
      <c r="J27" s="275" t="str">
        <f>Registration!$I$8</f>
        <v>Please select ➔ ➔ ➔</v>
      </c>
    </row>
    <row r="28" spans="1:10" x14ac:dyDescent="0.25">
      <c r="A28" s="271" t="str">
        <f>PROPER(Registration!B44)</f>
        <v/>
      </c>
      <c r="B28" s="271" t="str">
        <f>PROPER(Registration!C44)</f>
        <v/>
      </c>
      <c r="C28" s="271">
        <f>Registration!F44</f>
        <v>0</v>
      </c>
      <c r="D28" s="271">
        <f>Registration!G44</f>
        <v>0</v>
      </c>
      <c r="E28" s="271">
        <f>Registration!I44</f>
        <v>0</v>
      </c>
      <c r="F28" s="271">
        <f>Registration!J44</f>
        <v>0</v>
      </c>
      <c r="G28" s="271">
        <f>Registration!$C$8</f>
        <v>0</v>
      </c>
      <c r="I28" s="272" t="str">
        <f>Registration!M44</f>
        <v>€</v>
      </c>
      <c r="J28" s="275" t="str">
        <f>Registration!$I$8</f>
        <v>Please select ➔ ➔ ➔</v>
      </c>
    </row>
    <row r="29" spans="1:10" x14ac:dyDescent="0.25">
      <c r="A29" s="271" t="str">
        <f>PROPER(Registration!B45)</f>
        <v/>
      </c>
      <c r="B29" s="271" t="str">
        <f>PROPER(Registration!C45)</f>
        <v/>
      </c>
      <c r="C29" s="271">
        <f>Registration!F45</f>
        <v>0</v>
      </c>
      <c r="D29" s="271">
        <f>Registration!G45</f>
        <v>0</v>
      </c>
      <c r="E29" s="271">
        <f>Registration!I45</f>
        <v>0</v>
      </c>
      <c r="F29" s="271">
        <f>Registration!J45</f>
        <v>0</v>
      </c>
      <c r="G29" s="271">
        <f>Registration!$C$8</f>
        <v>0</v>
      </c>
      <c r="I29" s="272" t="str">
        <f>Registration!M45</f>
        <v>€</v>
      </c>
      <c r="J29" s="275" t="str">
        <f>Registration!$I$8</f>
        <v>Please select ➔ ➔ ➔</v>
      </c>
    </row>
    <row r="30" spans="1:10" x14ac:dyDescent="0.25">
      <c r="A30" s="271" t="str">
        <f>PROPER(Registration!B46)</f>
        <v/>
      </c>
      <c r="B30" s="271" t="str">
        <f>PROPER(Registration!C46)</f>
        <v/>
      </c>
      <c r="C30" s="271">
        <f>Registration!F46</f>
        <v>0</v>
      </c>
      <c r="D30" s="271">
        <f>Registration!G46</f>
        <v>0</v>
      </c>
      <c r="E30" s="271">
        <f>Registration!I46</f>
        <v>0</v>
      </c>
      <c r="F30" s="271">
        <f>Registration!J46</f>
        <v>0</v>
      </c>
      <c r="G30" s="271">
        <f>Registration!$C$8</f>
        <v>0</v>
      </c>
      <c r="I30" s="272" t="str">
        <f>Registration!M46</f>
        <v>€</v>
      </c>
      <c r="J30" s="275" t="str">
        <f>Registration!$I$8</f>
        <v>Please select ➔ ➔ ➔</v>
      </c>
    </row>
    <row r="31" spans="1:10" x14ac:dyDescent="0.25">
      <c r="A31" s="271" t="str">
        <f>PROPER(Registration!B47)</f>
        <v/>
      </c>
      <c r="B31" s="271" t="str">
        <f>PROPER(Registration!C47)</f>
        <v/>
      </c>
      <c r="C31" s="271">
        <f>Registration!F47</f>
        <v>0</v>
      </c>
      <c r="D31" s="271">
        <f>Registration!G47</f>
        <v>0</v>
      </c>
      <c r="E31" s="271">
        <f>Registration!I47</f>
        <v>0</v>
      </c>
      <c r="F31" s="271">
        <f>Registration!J47</f>
        <v>0</v>
      </c>
      <c r="G31" s="271">
        <f>Registration!$C$8</f>
        <v>0</v>
      </c>
      <c r="I31" s="272" t="str">
        <f>Registration!M47</f>
        <v>€</v>
      </c>
      <c r="J31" s="275" t="str">
        <f>Registration!$I$8</f>
        <v>Please select ➔ ➔ ➔</v>
      </c>
    </row>
    <row r="32" spans="1:10" x14ac:dyDescent="0.25">
      <c r="A32" s="271" t="str">
        <f>PROPER(Registration!B53)</f>
        <v/>
      </c>
      <c r="B32" s="271" t="str">
        <f>PROPER(Registration!C53)</f>
        <v/>
      </c>
      <c r="C32" s="271">
        <f>Registration!F53</f>
        <v>0</v>
      </c>
      <c r="D32" s="271">
        <f>Registration!G53</f>
        <v>0</v>
      </c>
      <c r="E32" s="271">
        <f>Registration!H53</f>
        <v>0</v>
      </c>
      <c r="F32" s="271">
        <f>Registration!I53</f>
        <v>0</v>
      </c>
      <c r="G32" s="271">
        <f>Registration!$C$8</f>
        <v>0</v>
      </c>
      <c r="I32" s="272" t="str">
        <f>Registration!M53</f>
        <v>€</v>
      </c>
      <c r="J32" s="275" t="str">
        <f>Registration!$I$8</f>
        <v>Please select ➔ ➔ ➔</v>
      </c>
    </row>
    <row r="33" spans="1:10" x14ac:dyDescent="0.25">
      <c r="A33" s="271" t="str">
        <f>PROPER(Registration!B54)</f>
        <v/>
      </c>
      <c r="B33" s="271" t="str">
        <f>PROPER(Registration!C54)</f>
        <v/>
      </c>
      <c r="C33" s="271">
        <f>Registration!F54</f>
        <v>0</v>
      </c>
      <c r="D33" s="271">
        <f>Registration!G54</f>
        <v>0</v>
      </c>
      <c r="E33" s="271">
        <f>Registration!H54</f>
        <v>0</v>
      </c>
      <c r="F33" s="271">
        <f>Registration!I54</f>
        <v>0</v>
      </c>
      <c r="G33" s="271">
        <f>Registration!$C$8</f>
        <v>0</v>
      </c>
      <c r="I33" s="272" t="str">
        <f>Registration!M54</f>
        <v>€</v>
      </c>
      <c r="J33" s="275" t="str">
        <f>Registration!$I$8</f>
        <v>Please select ➔ ➔ ➔</v>
      </c>
    </row>
    <row r="34" spans="1:10" x14ac:dyDescent="0.25">
      <c r="A34" s="271" t="str">
        <f>PROPER(Registration!B55)</f>
        <v/>
      </c>
      <c r="B34" s="271" t="str">
        <f>PROPER(Registration!C55)</f>
        <v/>
      </c>
      <c r="C34" s="271">
        <f>Registration!F55</f>
        <v>0</v>
      </c>
      <c r="D34" s="271">
        <f>Registration!G55</f>
        <v>0</v>
      </c>
      <c r="E34" s="271">
        <f>Registration!H55</f>
        <v>0</v>
      </c>
      <c r="F34" s="271">
        <f>Registration!I55</f>
        <v>0</v>
      </c>
      <c r="G34" s="271">
        <f>Registration!$C$8</f>
        <v>0</v>
      </c>
      <c r="I34" s="272" t="str">
        <f>Registration!M55</f>
        <v>€</v>
      </c>
      <c r="J34" s="275" t="str">
        <f>Registration!$I$8</f>
        <v>Please select ➔ ➔ ➔</v>
      </c>
    </row>
    <row r="35" spans="1:10" x14ac:dyDescent="0.25">
      <c r="A35" s="271" t="str">
        <f>PROPER(Registration!B56)</f>
        <v/>
      </c>
      <c r="B35" s="271" t="str">
        <f>PROPER(Registration!C56)</f>
        <v/>
      </c>
      <c r="C35" s="271">
        <f>Registration!F56</f>
        <v>0</v>
      </c>
      <c r="D35" s="271">
        <f>Registration!G56</f>
        <v>0</v>
      </c>
      <c r="E35" s="271">
        <f>Registration!H56</f>
        <v>0</v>
      </c>
      <c r="F35" s="271">
        <f>Registration!I56</f>
        <v>0</v>
      </c>
      <c r="G35" s="271">
        <f>Registration!$C$8</f>
        <v>0</v>
      </c>
      <c r="I35" s="272" t="str">
        <f>Registration!M56</f>
        <v>€</v>
      </c>
      <c r="J35" s="275" t="str">
        <f>Registration!$I$8</f>
        <v>Please select ➔ ➔ ➔</v>
      </c>
    </row>
    <row r="36" spans="1:10" x14ac:dyDescent="0.25">
      <c r="A36" s="271" t="str">
        <f>PROPER(Registration!B57)</f>
        <v/>
      </c>
      <c r="B36" s="271" t="str">
        <f>PROPER(Registration!C57)</f>
        <v/>
      </c>
      <c r="C36" s="271">
        <f>Registration!F57</f>
        <v>0</v>
      </c>
      <c r="D36" s="271">
        <f>Registration!G57</f>
        <v>0</v>
      </c>
      <c r="E36" s="271">
        <f>Registration!H57</f>
        <v>0</v>
      </c>
      <c r="F36" s="271">
        <f>Registration!I57</f>
        <v>0</v>
      </c>
      <c r="G36" s="271">
        <f>Registration!$C$8</f>
        <v>0</v>
      </c>
      <c r="I36" s="272" t="str">
        <f>Registration!M57</f>
        <v>€</v>
      </c>
      <c r="J36" s="275" t="str">
        <f>Registration!$I$8</f>
        <v>Please select ➔ ➔ ➔</v>
      </c>
    </row>
    <row r="37" spans="1:10" x14ac:dyDescent="0.25">
      <c r="A37" s="271" t="str">
        <f>PROPER(Registration!B58)</f>
        <v/>
      </c>
      <c r="B37" s="271" t="str">
        <f>PROPER(Registration!C58)</f>
        <v/>
      </c>
      <c r="C37" s="271">
        <f>Registration!F58</f>
        <v>0</v>
      </c>
      <c r="D37" s="271">
        <f>Registration!G58</f>
        <v>0</v>
      </c>
      <c r="E37" s="271">
        <f>Registration!H58</f>
        <v>0</v>
      </c>
      <c r="F37" s="271">
        <f>Registration!I58</f>
        <v>0</v>
      </c>
      <c r="G37" s="271">
        <f>Registration!$C$8</f>
        <v>0</v>
      </c>
      <c r="I37" s="272" t="str">
        <f>Registration!M58</f>
        <v>€</v>
      </c>
      <c r="J37" s="275" t="str">
        <f>Registration!$I$8</f>
        <v>Please select ➔ ➔ ➔</v>
      </c>
    </row>
    <row r="38" spans="1:10" x14ac:dyDescent="0.25">
      <c r="A38" s="271" t="str">
        <f>PROPER(Registration!B59)</f>
        <v/>
      </c>
      <c r="B38" s="271" t="str">
        <f>PROPER(Registration!C59)</f>
        <v/>
      </c>
      <c r="C38" s="271">
        <f>Registration!F59</f>
        <v>0</v>
      </c>
      <c r="D38" s="271">
        <f>Registration!G59</f>
        <v>0</v>
      </c>
      <c r="E38" s="271">
        <f>Registration!H59</f>
        <v>0</v>
      </c>
      <c r="F38" s="271">
        <f>Registration!I59</f>
        <v>0</v>
      </c>
      <c r="G38" s="271">
        <f>Registration!$C$8</f>
        <v>0</v>
      </c>
      <c r="I38" s="272" t="str">
        <f>Registration!M59</f>
        <v>€</v>
      </c>
      <c r="J38" s="275" t="str">
        <f>Registration!$I$8</f>
        <v>Please select ➔ ➔ ➔</v>
      </c>
    </row>
    <row r="39" spans="1:10" x14ac:dyDescent="0.25">
      <c r="A39" s="271" t="str">
        <f>PROPER(Registration!B60)</f>
        <v/>
      </c>
      <c r="B39" s="271" t="str">
        <f>PROPER(Registration!C60)</f>
        <v/>
      </c>
      <c r="C39" s="271">
        <f>Registration!F60</f>
        <v>0</v>
      </c>
      <c r="D39" s="271">
        <f>Registration!G60</f>
        <v>0</v>
      </c>
      <c r="E39" s="271">
        <f>Registration!H60</f>
        <v>0</v>
      </c>
      <c r="F39" s="271">
        <f>Registration!I60</f>
        <v>0</v>
      </c>
      <c r="G39" s="271">
        <f>Registration!$C$8</f>
        <v>0</v>
      </c>
      <c r="I39" s="272" t="str">
        <f>Registration!M60</f>
        <v>€</v>
      </c>
      <c r="J39" s="275" t="str">
        <f>Registration!$I$8</f>
        <v>Please select ➔ ➔ ➔</v>
      </c>
    </row>
    <row r="40" spans="1:10" x14ac:dyDescent="0.25">
      <c r="A40" s="271" t="str">
        <f>PROPER(Registration!B61)</f>
        <v/>
      </c>
      <c r="B40" s="271" t="str">
        <f>PROPER(Registration!C61)</f>
        <v/>
      </c>
      <c r="C40" s="271">
        <f>Registration!F61</f>
        <v>0</v>
      </c>
      <c r="D40" s="271">
        <f>Registration!G61</f>
        <v>0</v>
      </c>
      <c r="E40" s="271">
        <f>Registration!H61</f>
        <v>0</v>
      </c>
      <c r="F40" s="271">
        <f>Registration!I61</f>
        <v>0</v>
      </c>
      <c r="G40" s="271">
        <f>Registration!$C$8</f>
        <v>0</v>
      </c>
      <c r="I40" s="272" t="str">
        <f>Registration!M61</f>
        <v>€</v>
      </c>
      <c r="J40" s="275" t="str">
        <f>Registration!$I$8</f>
        <v>Please select ➔ ➔ ➔</v>
      </c>
    </row>
    <row r="41" spans="1:10" x14ac:dyDescent="0.25">
      <c r="A41" s="271" t="str">
        <f>PROPER(Registration!B62)</f>
        <v/>
      </c>
      <c r="B41" s="271" t="str">
        <f>PROPER(Registration!C62)</f>
        <v/>
      </c>
      <c r="C41" s="271">
        <f>Registration!F62</f>
        <v>0</v>
      </c>
      <c r="D41" s="271">
        <f>Registration!G62</f>
        <v>0</v>
      </c>
      <c r="E41" s="271">
        <f>Registration!H62</f>
        <v>0</v>
      </c>
      <c r="F41" s="271">
        <f>Registration!I62</f>
        <v>0</v>
      </c>
      <c r="G41" s="271">
        <f>Registration!$C$8</f>
        <v>0</v>
      </c>
      <c r="I41" s="272" t="str">
        <f>Registration!M62</f>
        <v>€</v>
      </c>
      <c r="J41" s="275" t="str">
        <f>Registration!$I$8</f>
        <v>Please select ➔ ➔ ➔</v>
      </c>
    </row>
  </sheetData>
  <sheetProtection algorithmName="SHA-512" hashValue="Uq/nNzITIyb7OtzUaJkcJK/ZStbq+j/s6h2/7AW31aVVgt+uMxA419xFdmpVy8uXknrPxiDQ6Qv/eWHnNGmZOw==" saltValue="tBo1PHGXR2SaiqQSmYcQ8A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70D4-3D3D-4E20-A772-5A3E3CC62FE1}">
  <sheetPr published="0" codeName="Tabelle9"/>
  <dimension ref="A1:E2"/>
  <sheetViews>
    <sheetView topLeftCell="F1" workbookViewId="0">
      <selection activeCell="Q24" sqref="Q24"/>
    </sheetView>
  </sheetViews>
  <sheetFormatPr baseColWidth="10" defaultRowHeight="15" x14ac:dyDescent="0.25"/>
  <cols>
    <col min="1" max="3" width="11.42578125" hidden="1" customWidth="1"/>
    <col min="4" max="4" width="31.140625" hidden="1" customWidth="1"/>
    <col min="5" max="5" width="11.42578125" hidden="1" customWidth="1"/>
  </cols>
  <sheetData>
    <row r="1" spans="1:4" x14ac:dyDescent="0.25">
      <c r="A1" t="s">
        <v>2901</v>
      </c>
      <c r="B1" t="s">
        <v>2900</v>
      </c>
      <c r="C1" t="s">
        <v>2899</v>
      </c>
      <c r="D1" t="s">
        <v>1</v>
      </c>
    </row>
    <row r="2" spans="1:4" x14ac:dyDescent="0.25">
      <c r="A2">
        <f>COUNTIF(Registration!K18:K47, "&gt;&lt;*-*")</f>
        <v>0</v>
      </c>
      <c r="B2">
        <f>COUNTIF(Registration!K53:K62, "&gt;&lt;*-*")</f>
        <v>0</v>
      </c>
      <c r="C2">
        <f>SUM(A2:B2)</f>
        <v>0</v>
      </c>
      <c r="D2" t="str">
        <f>PROPER(Registration!C8)</f>
        <v/>
      </c>
    </row>
  </sheetData>
  <sheetProtection algorithmName="SHA-512" hashValue="yrYW3mgnPiFdeflbgNmwJm5I0/lqqVAvvjh6ygPBKbPRpR6cTlx1VCCyeK0NvvH3Kl3SiCyJ9ndh/KYKx78R7w==" saltValue="yoURj6dOOfFtxq16aMj22A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6502D1-F80E-402C-814E-ADA1984D7D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Registration</vt:lpstr>
      <vt:lpstr>Hilfe Help</vt:lpstr>
      <vt:lpstr>Daten</vt:lpstr>
      <vt:lpstr>Category Code</vt:lpstr>
      <vt:lpstr>ClubStarterExport</vt:lpstr>
      <vt:lpstr>StarterCategoryExport</vt:lpstr>
      <vt:lpstr>SchollExport</vt:lpstr>
      <vt:lpstr>ClubdetailExport</vt:lpstr>
      <vt:lpstr>RegistrationExport</vt:lpstr>
      <vt:lpstr>Gesamt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Jack Napier</cp:lastModifiedBy>
  <cp:lastPrinted>2023-06-11T09:17:46Z</cp:lastPrinted>
  <dcterms:created xsi:type="dcterms:W3CDTF">2021-03-20T07:08:27Z</dcterms:created>
  <dcterms:modified xsi:type="dcterms:W3CDTF">2023-08-23T07:39:36Z</dcterms:modified>
</cp:coreProperties>
</file>