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VD\2021\Gymfit-Männer\Jahresmeiterschaft\"/>
    </mc:Choice>
  </mc:AlternateContent>
  <xr:revisionPtr revIDLastSave="0" documentId="13_ncr:1_{F85468F7-54FA-4D58-BABF-037E6398A474}" xr6:coauthVersionLast="47" xr6:coauthVersionMax="47" xr10:uidLastSave="{00000000-0000-0000-0000-000000000000}"/>
  <bookViews>
    <workbookView xWindow="-120" yWindow="-120" windowWidth="29040" windowHeight="15720" xr2:uid="{693CFC2E-53CF-43CD-9736-C07B87808C4E}"/>
  </bookViews>
  <sheets>
    <sheet name="EndRL 2021 sort n Pkt" sheetId="1" r:id="rId1"/>
  </sheets>
  <externalReferences>
    <externalReference r:id="rId2"/>
  </externalReferences>
  <definedNames>
    <definedName name="_xlnm.Print_Area" localSheetId="0">'EndRL 2021 sort n Pkt'!$A$1:$Q$35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2" i="1" l="1"/>
  <c r="O32" i="1"/>
  <c r="D32" i="1"/>
  <c r="F32" i="1"/>
  <c r="G32" i="1"/>
  <c r="I32" i="1"/>
  <c r="J32" i="1"/>
  <c r="K32" i="1"/>
  <c r="L32" i="1"/>
  <c r="N32" i="1"/>
  <c r="M31" i="1"/>
  <c r="O31" i="1"/>
  <c r="D31" i="1"/>
  <c r="F31" i="1"/>
  <c r="G31" i="1"/>
  <c r="I31" i="1"/>
  <c r="J31" i="1"/>
  <c r="K31" i="1"/>
  <c r="L31" i="1"/>
  <c r="N31" i="1"/>
  <c r="L30" i="1"/>
  <c r="M30" i="1"/>
  <c r="O30" i="1"/>
  <c r="D30" i="1"/>
  <c r="F30" i="1"/>
  <c r="G30" i="1"/>
  <c r="I30" i="1"/>
  <c r="J30" i="1"/>
  <c r="K30" i="1"/>
  <c r="N30" i="1"/>
  <c r="L29" i="1"/>
  <c r="M29" i="1"/>
  <c r="O29" i="1"/>
  <c r="D29" i="1"/>
  <c r="F29" i="1"/>
  <c r="G29" i="1"/>
  <c r="I29" i="1"/>
  <c r="J29" i="1"/>
  <c r="K29" i="1"/>
  <c r="N29" i="1"/>
  <c r="M28" i="1"/>
  <c r="O28" i="1"/>
  <c r="D28" i="1"/>
  <c r="F28" i="1"/>
  <c r="G28" i="1"/>
  <c r="I28" i="1"/>
  <c r="J28" i="1"/>
  <c r="K28" i="1"/>
  <c r="L28" i="1"/>
  <c r="N28" i="1"/>
  <c r="I27" i="1"/>
  <c r="L27" i="1"/>
  <c r="M27" i="1"/>
  <c r="O27" i="1"/>
  <c r="D27" i="1"/>
  <c r="F27" i="1"/>
  <c r="G27" i="1"/>
  <c r="J27" i="1"/>
  <c r="K27" i="1"/>
  <c r="N27" i="1"/>
  <c r="F26" i="1"/>
  <c r="L26" i="1"/>
  <c r="M26" i="1"/>
  <c r="O26" i="1"/>
  <c r="D26" i="1"/>
  <c r="G26" i="1"/>
  <c r="I26" i="1"/>
  <c r="J26" i="1"/>
  <c r="K26" i="1"/>
  <c r="N26" i="1"/>
  <c r="I25" i="1"/>
  <c r="L25" i="1"/>
  <c r="M25" i="1"/>
  <c r="O25" i="1"/>
  <c r="D25" i="1"/>
  <c r="F25" i="1"/>
  <c r="G25" i="1"/>
  <c r="J25" i="1"/>
  <c r="K25" i="1"/>
  <c r="N25" i="1"/>
  <c r="I24" i="1"/>
  <c r="M24" i="1"/>
  <c r="O24" i="1"/>
  <c r="J24" i="1"/>
  <c r="L24" i="1"/>
  <c r="N24" i="1"/>
  <c r="G23" i="1"/>
  <c r="L23" i="1"/>
  <c r="M23" i="1"/>
  <c r="O23" i="1"/>
  <c r="D23" i="1"/>
  <c r="F23" i="1"/>
  <c r="I23" i="1"/>
  <c r="J23" i="1"/>
  <c r="K23" i="1"/>
  <c r="N23" i="1"/>
  <c r="G22" i="1"/>
  <c r="L22" i="1"/>
  <c r="M22" i="1"/>
  <c r="O22" i="1"/>
  <c r="D22" i="1"/>
  <c r="F22" i="1"/>
  <c r="I22" i="1"/>
  <c r="J22" i="1"/>
  <c r="K22" i="1"/>
  <c r="N22" i="1"/>
  <c r="G21" i="1"/>
  <c r="L21" i="1"/>
  <c r="M21" i="1"/>
  <c r="O21" i="1"/>
  <c r="D21" i="1"/>
  <c r="F21" i="1"/>
  <c r="I21" i="1"/>
  <c r="J21" i="1"/>
  <c r="K21" i="1"/>
  <c r="N21" i="1"/>
  <c r="F20" i="1"/>
  <c r="G20" i="1"/>
  <c r="L20" i="1"/>
  <c r="M20" i="1"/>
  <c r="O20" i="1"/>
  <c r="D20" i="1"/>
  <c r="I20" i="1"/>
  <c r="J20" i="1"/>
  <c r="K20" i="1"/>
  <c r="N20" i="1"/>
  <c r="D19" i="1"/>
  <c r="G19" i="1"/>
  <c r="L19" i="1"/>
  <c r="M19" i="1"/>
  <c r="O19" i="1"/>
  <c r="F19" i="1"/>
  <c r="I19" i="1"/>
  <c r="J19" i="1"/>
  <c r="K19" i="1"/>
  <c r="N19" i="1"/>
  <c r="D18" i="1"/>
  <c r="F18" i="1"/>
  <c r="G18" i="1"/>
  <c r="I18" i="1"/>
  <c r="L18" i="1"/>
  <c r="M18" i="1"/>
  <c r="O18" i="1"/>
  <c r="J18" i="1"/>
  <c r="K18" i="1"/>
  <c r="N18" i="1"/>
  <c r="G17" i="1"/>
  <c r="I17" i="1"/>
  <c r="J17" i="1"/>
  <c r="L17" i="1"/>
  <c r="M17" i="1"/>
  <c r="O17" i="1"/>
  <c r="D17" i="1"/>
  <c r="F17" i="1"/>
  <c r="K17" i="1"/>
  <c r="N17" i="1"/>
  <c r="F16" i="1"/>
  <c r="G16" i="1"/>
  <c r="I16" i="1"/>
  <c r="J16" i="1"/>
  <c r="L16" i="1"/>
  <c r="M16" i="1"/>
  <c r="O16" i="1"/>
  <c r="D16" i="1"/>
  <c r="K16" i="1"/>
  <c r="N16" i="1"/>
  <c r="D15" i="1"/>
  <c r="G15" i="1"/>
  <c r="I15" i="1"/>
  <c r="J15" i="1"/>
  <c r="L15" i="1"/>
  <c r="M15" i="1"/>
  <c r="O15" i="1"/>
  <c r="F15" i="1"/>
  <c r="K15" i="1"/>
  <c r="N15" i="1"/>
  <c r="D14" i="1"/>
  <c r="F14" i="1"/>
  <c r="G14" i="1"/>
  <c r="J14" i="1"/>
  <c r="L14" i="1"/>
  <c r="M14" i="1"/>
  <c r="O14" i="1"/>
  <c r="I14" i="1"/>
  <c r="K14" i="1"/>
  <c r="N14" i="1"/>
  <c r="D13" i="1"/>
  <c r="F13" i="1"/>
  <c r="I13" i="1"/>
  <c r="K13" i="1"/>
  <c r="L13" i="1"/>
  <c r="M13" i="1"/>
  <c r="O13" i="1"/>
  <c r="G13" i="1"/>
  <c r="J13" i="1"/>
  <c r="N13" i="1"/>
  <c r="D12" i="1"/>
  <c r="G12" i="1"/>
  <c r="J12" i="1"/>
  <c r="K12" i="1"/>
  <c r="L12" i="1"/>
  <c r="M12" i="1"/>
  <c r="O12" i="1"/>
  <c r="F12" i="1"/>
  <c r="I12" i="1"/>
  <c r="N12" i="1"/>
  <c r="D11" i="1"/>
  <c r="F11" i="1"/>
  <c r="G11" i="1"/>
  <c r="J11" i="1"/>
  <c r="K11" i="1"/>
  <c r="M11" i="1"/>
  <c r="O11" i="1"/>
  <c r="I11" i="1"/>
  <c r="L11" i="1"/>
  <c r="N11" i="1"/>
  <c r="F10" i="1"/>
  <c r="G10" i="1"/>
  <c r="J10" i="1"/>
  <c r="K10" i="1"/>
  <c r="L10" i="1"/>
  <c r="M10" i="1"/>
  <c r="O10" i="1"/>
  <c r="D10" i="1"/>
  <c r="I10" i="1"/>
  <c r="N10" i="1"/>
  <c r="D9" i="1"/>
  <c r="F9" i="1"/>
  <c r="J9" i="1"/>
  <c r="K9" i="1"/>
  <c r="L9" i="1"/>
  <c r="M9" i="1"/>
  <c r="O9" i="1"/>
  <c r="G9" i="1"/>
  <c r="I9" i="1"/>
  <c r="N9" i="1"/>
  <c r="D8" i="1"/>
  <c r="F8" i="1"/>
  <c r="J8" i="1"/>
  <c r="K8" i="1"/>
  <c r="L8" i="1"/>
  <c r="M8" i="1"/>
  <c r="O8" i="1"/>
  <c r="G8" i="1"/>
  <c r="I8" i="1"/>
  <c r="N8" i="1"/>
  <c r="D7" i="1"/>
  <c r="G7" i="1"/>
  <c r="J7" i="1"/>
  <c r="K7" i="1"/>
  <c r="L7" i="1"/>
  <c r="M7" i="1"/>
  <c r="O7" i="1"/>
  <c r="F7" i="1"/>
  <c r="I7" i="1"/>
  <c r="N7" i="1"/>
  <c r="D6" i="1"/>
  <c r="F6" i="1"/>
  <c r="G6" i="1"/>
  <c r="J6" i="1"/>
  <c r="L6" i="1"/>
  <c r="M6" i="1"/>
  <c r="O6" i="1"/>
  <c r="E6" i="1"/>
  <c r="H6" i="1"/>
  <c r="I6" i="1"/>
  <c r="K6" i="1"/>
  <c r="N6" i="1"/>
  <c r="D5" i="1"/>
  <c r="F5" i="1"/>
  <c r="G5" i="1"/>
  <c r="K5" i="1"/>
  <c r="L5" i="1"/>
  <c r="M5" i="1"/>
  <c r="O5" i="1"/>
  <c r="I5" i="1"/>
  <c r="J5" i="1"/>
  <c r="N5" i="1"/>
  <c r="K4" i="1"/>
  <c r="J4" i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<sst xmlns="http://schemas.openxmlformats.org/spreadsheetml/2006/main" count="76" uniqueCount="59">
  <si>
    <t xml:space="preserve">Gymfit Männer                         Turnverein Dornach                               </t>
  </si>
  <si>
    <t>Rangliste Jahresmeisterschaft 2021</t>
  </si>
  <si>
    <t>mit Regeln 2013/Änderung 2018</t>
  </si>
  <si>
    <t>Total</t>
  </si>
  <si>
    <t>Rang</t>
  </si>
  <si>
    <t>Name  Vorname</t>
  </si>
  <si>
    <t>Paar</t>
  </si>
  <si>
    <t>Ball</t>
  </si>
  <si>
    <t>Jassen</t>
  </si>
  <si>
    <t>Minigolf</t>
  </si>
  <si>
    <t>OL</t>
  </si>
  <si>
    <t>Pet</t>
  </si>
  <si>
    <t>Chia</t>
  </si>
  <si>
    <t>Keg</t>
  </si>
  <si>
    <t>T`Std.</t>
  </si>
  <si>
    <t>Alter</t>
  </si>
  <si>
    <t xml:space="preserve">Total </t>
  </si>
  <si>
    <t>Punkte</t>
  </si>
  <si>
    <t>5 Beste + Jg</t>
  </si>
  <si>
    <t>Moser Hans</t>
  </si>
  <si>
    <t>alle Disziplinen</t>
  </si>
  <si>
    <t>↑</t>
  </si>
  <si>
    <t>Lötscher Walter</t>
  </si>
  <si>
    <t xml:space="preserve">5 Disziplinen </t>
  </si>
  <si>
    <t>Boppart Marcel</t>
  </si>
  <si>
    <t>Bobbià Angelo</t>
  </si>
  <si>
    <t>Bremgartner Peter</t>
  </si>
  <si>
    <t>Kräutli Walter</t>
  </si>
  <si>
    <t>Müller Franz</t>
  </si>
  <si>
    <t>Palmer Edi</t>
  </si>
  <si>
    <t>Henzi Kurt</t>
  </si>
  <si>
    <t>Zeltner Peter</t>
  </si>
  <si>
    <t>Plüss Walter</t>
  </si>
  <si>
    <t>Pachlatko Andreas</t>
  </si>
  <si>
    <t>Bloisi Paolo</t>
  </si>
  <si>
    <t>4 Wertungen</t>
  </si>
  <si>
    <t>Binkert Ludwig</t>
  </si>
  <si>
    <t>↓</t>
  </si>
  <si>
    <t>Mortier Jean-Luc</t>
  </si>
  <si>
    <t>3 Wertungen</t>
  </si>
  <si>
    <t>Egli Walter</t>
  </si>
  <si>
    <t>Kuhn Valentin</t>
  </si>
  <si>
    <t>2 Wertungen</t>
  </si>
  <si>
    <t>Bloch Gotti</t>
  </si>
  <si>
    <t>Egger Fritz</t>
  </si>
  <si>
    <t>Gerber Bernhard</t>
  </si>
  <si>
    <t>1 Wertungen</t>
  </si>
  <si>
    <t>Leuenberger Erhard</t>
  </si>
  <si>
    <t>Kilcher Balz</t>
  </si>
  <si>
    <t>Manske Holger</t>
  </si>
  <si>
    <t>Zeltner Josef</t>
  </si>
  <si>
    <t>Ismelli Giovanni</t>
  </si>
  <si>
    <t>Kofmehl Thomas</t>
  </si>
  <si>
    <t>Ditzler Heinz</t>
  </si>
  <si>
    <t>Voegtli Fritz</t>
  </si>
  <si>
    <t>ü</t>
  </si>
  <si>
    <r>
      <t xml:space="preserve">Bei dem </t>
    </r>
    <r>
      <rPr>
        <b/>
        <sz val="14"/>
        <color rgb="FFFF66FF"/>
        <rFont val="Arial"/>
        <family val="2"/>
      </rPr>
      <t>violett</t>
    </r>
    <r>
      <rPr>
        <b/>
        <sz val="14"/>
        <color theme="1"/>
        <rFont val="Arial"/>
        <family val="2"/>
      </rPr>
      <t xml:space="preserve"> markierten </t>
    </r>
    <r>
      <rPr>
        <b/>
        <sz val="14"/>
        <color rgb="FFFF66FF"/>
        <rFont val="Arial"/>
        <family val="2"/>
      </rPr>
      <t>Disziplinen-Feld</t>
    </r>
    <r>
      <rPr>
        <b/>
        <sz val="14"/>
        <color theme="1"/>
        <rFont val="Arial"/>
        <family val="2"/>
      </rPr>
      <t xml:space="preserve"> wurden die Kolonne neu berechnet, da die Turner nicht 5 Disziplinen hatten. Der nächste Turner, der 5 Disziplinen erfüllte,</t>
    </r>
  </si>
  <si>
    <t xml:space="preserve"> erhielt die 1000 Punkte und alle andern bekamen aus diesem Grunde mehr Punkte. Siehe Wertungsreglement Pkt. 9.7 .</t>
  </si>
  <si>
    <t>23 Turner haben mindestens an einer Disziplin der Jahresmeisterschaft teilgenommen.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</si>
</sst>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4"/>
      <color rgb="FF0070C0"/>
      <name val="Arial"/>
      <family val="2"/>
    </font>
    <font>
      <sz val="16"/>
      <color rgb="FFFF0000"/>
      <name val="Calibri"/>
      <family val="2"/>
    </font>
    <font>
      <sz val="11"/>
      <name val="Calibri"/>
      <family val="2"/>
      <scheme val="minor"/>
    </font>
    <font>
      <sz val="16"/>
      <name val="Arial"/>
      <family val="2"/>
    </font>
    <font>
      <sz val="20"/>
      <name val="Wingdings"/>
      <charset val="2"/>
    </font>
    <font>
      <b/>
      <sz val="14"/>
      <color rgb="FFFF66FF"/>
      <name val="Arial"/>
      <family val="2"/>
    </font>
    <font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ck">
        <color rgb="FFFF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ck">
        <color rgb="FFFF0000"/>
      </bottom>
      <diagonal/>
    </border>
    <border>
      <left/>
      <right style="thin">
        <color indexed="64"/>
      </right>
      <top style="thin">
        <color auto="1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ck">
        <color rgb="FFFF0000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ck">
        <color rgb="FFFF0000"/>
      </bottom>
      <diagonal/>
    </border>
    <border>
      <left style="medium">
        <color auto="1"/>
      </left>
      <right style="medium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3" xfId="0" applyBorder="1"/>
    <xf numFmtId="0" fontId="2" fillId="0" borderId="1" xfId="0" applyFon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3" fillId="0" borderId="4" xfId="0" applyFont="1" applyBorder="1"/>
    <xf numFmtId="0" fontId="0" fillId="0" borderId="5" xfId="0" applyBorder="1"/>
    <xf numFmtId="1" fontId="0" fillId="0" borderId="2" xfId="0" applyNumberFormat="1" applyBorder="1"/>
    <xf numFmtId="3" fontId="2" fillId="2" borderId="6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6" xfId="0" applyFont="1" applyBorder="1"/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0" fillId="0" borderId="10" xfId="0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14" fontId="5" fillId="0" borderId="14" xfId="0" applyNumberFormat="1" applyFont="1" applyBorder="1" applyAlignment="1">
      <alignment horizontal="center"/>
    </xf>
    <xf numFmtId="1" fontId="5" fillId="0" borderId="15" xfId="0" applyNumberFormat="1" applyFont="1" applyBorder="1" applyAlignment="1">
      <alignment horizontal="center"/>
    </xf>
    <xf numFmtId="1" fontId="5" fillId="0" borderId="14" xfId="0" applyNumberFormat="1" applyFont="1" applyBorder="1"/>
    <xf numFmtId="0" fontId="5" fillId="0" borderId="0" xfId="0" applyFont="1"/>
    <xf numFmtId="0" fontId="4" fillId="0" borderId="16" xfId="0" applyFont="1" applyBorder="1" applyAlignment="1">
      <alignment horizontal="left"/>
    </xf>
    <xf numFmtId="0" fontId="6" fillId="0" borderId="17" xfId="0" applyFont="1" applyBorder="1" applyAlignment="1">
      <alignment horizontal="center"/>
    </xf>
    <xf numFmtId="0" fontId="4" fillId="0" borderId="18" xfId="0" applyFont="1" applyBorder="1"/>
    <xf numFmtId="0" fontId="7" fillId="0" borderId="19" xfId="0" applyFont="1" applyBorder="1"/>
    <xf numFmtId="1" fontId="4" fillId="3" borderId="20" xfId="0" applyNumberFormat="1" applyFont="1" applyFill="1" applyBorder="1" applyAlignment="1">
      <alignment horizontal="center"/>
    </xf>
    <xf numFmtId="1" fontId="4" fillId="4" borderId="20" xfId="0" applyNumberFormat="1" applyFont="1" applyFill="1" applyBorder="1" applyAlignment="1">
      <alignment horizontal="center"/>
    </xf>
    <xf numFmtId="1" fontId="4" fillId="2" borderId="15" xfId="0" applyNumberFormat="1" applyFont="1" applyFill="1" applyBorder="1" applyAlignment="1">
      <alignment horizontal="center"/>
    </xf>
    <xf numFmtId="1" fontId="4" fillId="4" borderId="15" xfId="0" applyNumberFormat="1" applyFont="1" applyFill="1" applyBorder="1" applyAlignment="1">
      <alignment horizontal="center"/>
    </xf>
    <xf numFmtId="1" fontId="4" fillId="0" borderId="15" xfId="0" applyNumberFormat="1" applyFont="1" applyBorder="1" applyAlignment="1">
      <alignment horizontal="center"/>
    </xf>
    <xf numFmtId="1" fontId="4" fillId="3" borderId="15" xfId="0" applyNumberFormat="1" applyFont="1" applyFill="1" applyBorder="1" applyAlignment="1">
      <alignment horizontal="center"/>
    </xf>
    <xf numFmtId="1" fontId="8" fillId="5" borderId="20" xfId="0" applyNumberFormat="1" applyFont="1" applyFill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0" fontId="0" fillId="2" borderId="10" xfId="0" applyFill="1" applyBorder="1"/>
    <xf numFmtId="0" fontId="9" fillId="0" borderId="21" xfId="0" applyFont="1" applyBorder="1" applyAlignment="1">
      <alignment horizontal="center"/>
    </xf>
    <xf numFmtId="0" fontId="7" fillId="0" borderId="22" xfId="0" applyFont="1" applyBorder="1"/>
    <xf numFmtId="3" fontId="2" fillId="2" borderId="10" xfId="0" applyNumberFormat="1" applyFont="1" applyFill="1" applyBorder="1" applyAlignment="1">
      <alignment horizontal="center"/>
    </xf>
    <xf numFmtId="0" fontId="0" fillId="4" borderId="10" xfId="0" applyFill="1" applyBorder="1"/>
    <xf numFmtId="1" fontId="4" fillId="0" borderId="20" xfId="0" applyNumberFormat="1" applyFont="1" applyBorder="1" applyAlignment="1">
      <alignment horizontal="center"/>
    </xf>
    <xf numFmtId="0" fontId="0" fillId="0" borderId="22" xfId="0" applyBorder="1"/>
    <xf numFmtId="0" fontId="10" fillId="0" borderId="22" xfId="0" applyFont="1" applyBorder="1"/>
    <xf numFmtId="1" fontId="4" fillId="2" borderId="20" xfId="0" applyNumberFormat="1" applyFont="1" applyFill="1" applyBorder="1" applyAlignment="1">
      <alignment horizontal="center"/>
    </xf>
    <xf numFmtId="0" fontId="4" fillId="0" borderId="23" xfId="0" applyFont="1" applyBorder="1"/>
    <xf numFmtId="0" fontId="10" fillId="0" borderId="24" xfId="0" applyFont="1" applyBorder="1"/>
    <xf numFmtId="1" fontId="4" fillId="4" borderId="25" xfId="0" applyNumberFormat="1" applyFont="1" applyFill="1" applyBorder="1" applyAlignment="1">
      <alignment horizontal="center"/>
    </xf>
    <xf numFmtId="1" fontId="4" fillId="0" borderId="25" xfId="0" applyNumberFormat="1" applyFont="1" applyBorder="1" applyAlignment="1">
      <alignment horizontal="center"/>
    </xf>
    <xf numFmtId="1" fontId="4" fillId="3" borderId="25" xfId="0" applyNumberFormat="1" applyFont="1" applyFill="1" applyBorder="1" applyAlignment="1">
      <alignment horizontal="center"/>
    </xf>
    <xf numFmtId="1" fontId="8" fillId="5" borderId="25" xfId="0" applyNumberFormat="1" applyFont="1" applyFill="1" applyBorder="1" applyAlignment="1">
      <alignment horizontal="center"/>
    </xf>
    <xf numFmtId="1" fontId="4" fillId="0" borderId="23" xfId="0" applyNumberFormat="1" applyFont="1" applyBorder="1" applyAlignment="1">
      <alignment horizontal="center"/>
    </xf>
    <xf numFmtId="3" fontId="2" fillId="2" borderId="26" xfId="0" applyNumberFormat="1" applyFont="1" applyFill="1" applyBorder="1" applyAlignment="1">
      <alignment horizontal="center"/>
    </xf>
    <xf numFmtId="0" fontId="0" fillId="0" borderId="26" xfId="0" applyBorder="1"/>
    <xf numFmtId="0" fontId="0" fillId="6" borderId="10" xfId="0" applyFill="1" applyBorder="1"/>
    <xf numFmtId="0" fontId="4" fillId="0" borderId="27" xfId="0" applyFont="1" applyBorder="1"/>
    <xf numFmtId="0" fontId="4" fillId="0" borderId="28" xfId="0" applyFont="1" applyBorder="1"/>
    <xf numFmtId="1" fontId="4" fillId="3" borderId="29" xfId="0" applyNumberFormat="1" applyFont="1" applyFill="1" applyBorder="1" applyAlignment="1">
      <alignment horizontal="center"/>
    </xf>
    <xf numFmtId="1" fontId="4" fillId="4" borderId="29" xfId="0" applyNumberFormat="1" applyFont="1" applyFill="1" applyBorder="1" applyAlignment="1">
      <alignment horizontal="center"/>
    </xf>
    <xf numFmtId="1" fontId="4" fillId="0" borderId="29" xfId="0" applyNumberFormat="1" applyFont="1" applyBorder="1" applyAlignment="1">
      <alignment horizontal="center"/>
    </xf>
    <xf numFmtId="1" fontId="8" fillId="5" borderId="29" xfId="0" applyNumberFormat="1" applyFont="1" applyFill="1" applyBorder="1" applyAlignment="1">
      <alignment horizontal="center"/>
    </xf>
    <xf numFmtId="1" fontId="4" fillId="0" borderId="27" xfId="0" applyNumberFormat="1" applyFont="1" applyBorder="1" applyAlignment="1">
      <alignment horizontal="center"/>
    </xf>
    <xf numFmtId="3" fontId="2" fillId="2" borderId="30" xfId="0" applyNumberFormat="1" applyFont="1" applyFill="1" applyBorder="1" applyAlignment="1">
      <alignment horizontal="center"/>
    </xf>
    <xf numFmtId="0" fontId="0" fillId="4" borderId="30" xfId="0" applyFill="1" applyBorder="1"/>
    <xf numFmtId="0" fontId="9" fillId="0" borderId="31" xfId="0" applyFont="1" applyBorder="1" applyAlignment="1">
      <alignment horizontal="center"/>
    </xf>
    <xf numFmtId="0" fontId="4" fillId="0" borderId="32" xfId="0" applyFont="1" applyBorder="1"/>
    <xf numFmtId="0" fontId="10" fillId="0" borderId="19" xfId="0" applyFont="1" applyBorder="1"/>
    <xf numFmtId="1" fontId="4" fillId="0" borderId="32" xfId="0" applyNumberFormat="1" applyFont="1" applyBorder="1" applyAlignment="1">
      <alignment horizontal="center"/>
    </xf>
    <xf numFmtId="3" fontId="2" fillId="2" borderId="33" xfId="0" applyNumberFormat="1" applyFont="1" applyFill="1" applyBorder="1" applyAlignment="1">
      <alignment horizontal="center"/>
    </xf>
    <xf numFmtId="0" fontId="0" fillId="7" borderId="33" xfId="0" applyFill="1" applyBorder="1"/>
    <xf numFmtId="0" fontId="2" fillId="0" borderId="16" xfId="0" applyFont="1" applyBorder="1" applyAlignment="1">
      <alignment vertical="center" textRotation="90"/>
    </xf>
    <xf numFmtId="0" fontId="0" fillId="0" borderId="18" xfId="0" applyBorder="1"/>
    <xf numFmtId="1" fontId="8" fillId="8" borderId="20" xfId="0" applyNumberFormat="1" applyFont="1" applyFill="1" applyBorder="1" applyAlignment="1">
      <alignment horizontal="center"/>
    </xf>
    <xf numFmtId="0" fontId="0" fillId="7" borderId="10" xfId="0" applyFill="1" applyBorder="1"/>
    <xf numFmtId="0" fontId="11" fillId="0" borderId="16" xfId="0" applyFont="1" applyBorder="1" applyAlignment="1">
      <alignment horizontal="center"/>
    </xf>
    <xf numFmtId="0" fontId="0" fillId="8" borderId="10" xfId="0" applyFill="1" applyBorder="1"/>
    <xf numFmtId="0" fontId="9" fillId="0" borderId="33" xfId="0" applyFont="1" applyBorder="1" applyAlignment="1">
      <alignment horizontal="center"/>
    </xf>
    <xf numFmtId="0" fontId="2" fillId="0" borderId="32" xfId="0" applyFont="1" applyBorder="1"/>
    <xf numFmtId="1" fontId="4" fillId="4" borderId="19" xfId="0" applyNumberFormat="1" applyFont="1" applyFill="1" applyBorder="1" applyAlignment="1">
      <alignment horizontal="center"/>
    </xf>
    <xf numFmtId="1" fontId="4" fillId="4" borderId="22" xfId="0" applyNumberFormat="1" applyFont="1" applyFill="1" applyBorder="1" applyAlignment="1">
      <alignment horizontal="center"/>
    </xf>
    <xf numFmtId="0" fontId="0" fillId="9" borderId="10" xfId="0" applyFill="1" applyBorder="1"/>
    <xf numFmtId="1" fontId="7" fillId="0" borderId="0" xfId="0" applyNumberFormat="1" applyFont="1" applyAlignment="1">
      <alignment horizontal="center"/>
    </xf>
    <xf numFmtId="0" fontId="4" fillId="0" borderId="15" xfId="0" applyFont="1" applyBorder="1"/>
    <xf numFmtId="0" fontId="7" fillId="0" borderId="15" xfId="0" applyFont="1" applyBorder="1"/>
    <xf numFmtId="0" fontId="11" fillId="0" borderId="8" xfId="0" applyFont="1" applyBorder="1" applyAlignment="1">
      <alignment horizontal="center"/>
    </xf>
    <xf numFmtId="0" fontId="4" fillId="0" borderId="34" xfId="0" applyFont="1" applyBorder="1"/>
    <xf numFmtId="0" fontId="7" fillId="0" borderId="35" xfId="0" applyFont="1" applyBorder="1"/>
    <xf numFmtId="1" fontId="4" fillId="4" borderId="36" xfId="0" applyNumberFormat="1" applyFont="1" applyFill="1" applyBorder="1" applyAlignment="1">
      <alignment horizontal="center"/>
    </xf>
    <xf numFmtId="1" fontId="4" fillId="0" borderId="36" xfId="0" applyNumberFormat="1" applyFont="1" applyBorder="1" applyAlignment="1">
      <alignment horizontal="center"/>
    </xf>
    <xf numFmtId="1" fontId="4" fillId="4" borderId="37" xfId="0" applyNumberFormat="1" applyFont="1" applyFill="1" applyBorder="1" applyAlignment="1">
      <alignment horizontal="center"/>
    </xf>
    <xf numFmtId="1" fontId="4" fillId="0" borderId="37" xfId="0" applyNumberFormat="1" applyFont="1" applyBorder="1" applyAlignment="1">
      <alignment horizontal="center"/>
    </xf>
    <xf numFmtId="1" fontId="4" fillId="3" borderId="37" xfId="0" applyNumberFormat="1" applyFont="1" applyFill="1" applyBorder="1" applyAlignment="1">
      <alignment horizontal="center"/>
    </xf>
    <xf numFmtId="1" fontId="8" fillId="5" borderId="36" xfId="0" applyNumberFormat="1" applyFont="1" applyFill="1" applyBorder="1" applyAlignment="1">
      <alignment horizontal="center"/>
    </xf>
    <xf numFmtId="3" fontId="2" fillId="2" borderId="38" xfId="0" applyNumberFormat="1" applyFont="1" applyFill="1" applyBorder="1" applyAlignment="1">
      <alignment horizontal="center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12" fillId="0" borderId="42" xfId="0" applyFont="1" applyBorder="1" applyAlignment="1">
      <alignment horizontal="center"/>
    </xf>
    <xf numFmtId="0" fontId="0" fillId="0" borderId="42" xfId="0" applyBorder="1"/>
    <xf numFmtId="0" fontId="0" fillId="0" borderId="43" xfId="0" applyBorder="1"/>
    <xf numFmtId="0" fontId="2" fillId="0" borderId="44" xfId="0" applyFont="1" applyBorder="1"/>
    <xf numFmtId="0" fontId="2" fillId="0" borderId="0" xfId="0" applyFont="1"/>
    <xf numFmtId="1" fontId="4" fillId="0" borderId="0" xfId="0" applyNumberFormat="1" applyFont="1" applyAlignment="1">
      <alignment horizontal="center"/>
    </xf>
    <xf numFmtId="0" fontId="14" fillId="0" borderId="0" xfId="0" applyFont="1"/>
    <xf numFmtId="1" fontId="0" fillId="0" borderId="0" xfId="0" applyNumberFormat="1"/>
    <xf numFmtId="0" fontId="0" fillId="0" borderId="44" xfId="0" applyBorder="1"/>
    <xf numFmtId="0" fontId="0" fillId="0" borderId="45" xfId="0" applyBorder="1"/>
    <xf numFmtId="0" fontId="0" fillId="0" borderId="46" xfId="0" applyBorder="1"/>
    <xf numFmtId="1" fontId="0" fillId="0" borderId="46" xfId="0" applyNumberFormat="1" applyBorder="1"/>
    <xf numFmtId="0" fontId="0" fillId="0" borderId="47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textRotation="9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63691</xdr:colOff>
      <xdr:row>0</xdr:row>
      <xdr:rowOff>174172</xdr:rowOff>
    </xdr:from>
    <xdr:to>
      <xdr:col>16</xdr:col>
      <xdr:colOff>683567</xdr:colOff>
      <xdr:row>3</xdr:row>
      <xdr:rowOff>97972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40CCA1D-AF0E-435D-85A5-14B8B88E7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36741" y="174172"/>
          <a:ext cx="1505701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VD/TVD%20Jahresmeisterschaft/9.%20Organisation/2021%20JM%20&#220;bersicht%20-%20Original%20zum%20Eintragen%20%20der%20Wettk&#228;mpfe%202021%201h%20et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M-Übersicht"/>
      <sheetName val="Paarwettkampf"/>
      <sheetName val="WKB 1"/>
      <sheetName val="RL 1h"/>
      <sheetName val="Ballwettkampf"/>
      <sheetName val="WKB 2"/>
      <sheetName val="RL 2f"/>
      <sheetName val="Differenzler"/>
      <sheetName val="WKB 3"/>
      <sheetName val="RL 3h"/>
      <sheetName val="Minigolf"/>
      <sheetName val="RL 4h"/>
      <sheetName val="OL"/>
      <sheetName val="RL 5g"/>
      <sheetName val="Petangue"/>
      <sheetName val="RL 6h"/>
      <sheetName val="Chianti-Cup"/>
      <sheetName val="WKB 7"/>
      <sheetName val="RL 7h"/>
      <sheetName val="Kegeln"/>
      <sheetName val="WKB8"/>
      <sheetName val="RL 8h"/>
      <sheetName val="T-Std 2021"/>
      <sheetName val="RL JG"/>
      <sheetName val="RL JG4"/>
      <sheetName val="RL JG3"/>
      <sheetName val="RL JG2"/>
      <sheetName val="EndRL 2021 sort n Pkt"/>
      <sheetName val="EndRL 2021"/>
      <sheetName val="Aufwand"/>
      <sheetName val="Tabelle1"/>
    </sheetNames>
    <sheetDataSet>
      <sheetData sheetId="0">
        <row r="12">
          <cell r="C12">
            <v>44431</v>
          </cell>
        </row>
        <row r="13">
          <cell r="C13">
            <v>43540</v>
          </cell>
        </row>
        <row r="14">
          <cell r="C14">
            <v>44501</v>
          </cell>
        </row>
        <row r="15">
          <cell r="C15">
            <v>44361</v>
          </cell>
        </row>
        <row r="16">
          <cell r="C16">
            <v>44067</v>
          </cell>
        </row>
        <row r="17">
          <cell r="C17">
            <v>44445</v>
          </cell>
        </row>
        <row r="18">
          <cell r="C18">
            <v>44487</v>
          </cell>
        </row>
        <row r="19">
          <cell r="C19">
            <v>44508</v>
          </cell>
        </row>
      </sheetData>
      <sheetData sheetId="1"/>
      <sheetData sheetId="2"/>
      <sheetData sheetId="3">
        <row r="6">
          <cell r="C6"/>
          <cell r="D6"/>
        </row>
        <row r="7">
          <cell r="C7" t="str">
            <v>Boppart Marcel</v>
          </cell>
          <cell r="D7">
            <v>1000</v>
          </cell>
        </row>
        <row r="8">
          <cell r="C8" t="str">
            <v>Plüss Walter</v>
          </cell>
          <cell r="D8">
            <v>977.58472966257148</v>
          </cell>
        </row>
        <row r="9">
          <cell r="C9" t="str">
            <v>Henzi Kurt</v>
          </cell>
          <cell r="D9">
            <v>957.27021402049331</v>
          </cell>
        </row>
        <row r="10">
          <cell r="C10" t="str">
            <v>Lötscher Walter</v>
          </cell>
          <cell r="D10">
            <v>946.43454655392338</v>
          </cell>
        </row>
        <row r="11">
          <cell r="C11" t="str">
            <v>Moser Hans</v>
          </cell>
          <cell r="D11">
            <v>935.49001180654955</v>
          </cell>
        </row>
        <row r="12">
          <cell r="C12" t="str">
            <v>Palmer Edi</v>
          </cell>
          <cell r="D12">
            <v>932.56145082264629</v>
          </cell>
        </row>
        <row r="13">
          <cell r="C13" t="str">
            <v>Bremgartner Peter</v>
          </cell>
          <cell r="D13">
            <v>928.31703729901324</v>
          </cell>
        </row>
        <row r="14">
          <cell r="C14" t="str">
            <v>Mortier Jean-Luc</v>
          </cell>
          <cell r="D14">
            <v>907.26823837821473</v>
          </cell>
        </row>
        <row r="15">
          <cell r="C15" t="str">
            <v>Zeltner Peter</v>
          </cell>
          <cell r="D15">
            <v>869.01367520107033</v>
          </cell>
        </row>
        <row r="16">
          <cell r="C16" t="str">
            <v>Müller Franz</v>
          </cell>
          <cell r="D16">
            <v>868.75645909808316</v>
          </cell>
        </row>
        <row r="17">
          <cell r="C17" t="str">
            <v>Bobbià Angelo</v>
          </cell>
          <cell r="D17">
            <v>831.06792439022217</v>
          </cell>
        </row>
        <row r="18">
          <cell r="C18" t="str">
            <v>Binkert Ludwig</v>
          </cell>
          <cell r="D18">
            <v>814.11513277985671</v>
          </cell>
        </row>
      </sheetData>
      <sheetData sheetId="4"/>
      <sheetData sheetId="5"/>
      <sheetData sheetId="6">
        <row r="6">
          <cell r="C6" t="str">
            <v>Plüss Walter</v>
          </cell>
          <cell r="D6">
            <v>0</v>
          </cell>
        </row>
        <row r="7">
          <cell r="C7" t="str">
            <v>Palmer Edi</v>
          </cell>
          <cell r="D7">
            <v>990.3065900273366</v>
          </cell>
        </row>
        <row r="8">
          <cell r="C8" t="str">
            <v>Ditzler Heinz</v>
          </cell>
          <cell r="D8">
            <v>981.05865106667761</v>
          </cell>
        </row>
        <row r="9">
          <cell r="C9" t="str">
            <v>Müller Franz</v>
          </cell>
          <cell r="D9">
            <v>935.67006101186689</v>
          </cell>
        </row>
        <row r="10">
          <cell r="C10" t="str">
            <v>Bloch Gotti</v>
          </cell>
          <cell r="D10">
            <v>934.79364095036442</v>
          </cell>
        </row>
        <row r="11">
          <cell r="C11" t="str">
            <v>Lauber Alex</v>
          </cell>
          <cell r="D11">
            <v>918.90955760999896</v>
          </cell>
        </row>
        <row r="12">
          <cell r="C12" t="str">
            <v>Mortier Jean-Luc</v>
          </cell>
          <cell r="D12">
            <v>894.72362154195775</v>
          </cell>
        </row>
        <row r="13">
          <cell r="C13" t="str">
            <v>Kilcher Balz</v>
          </cell>
          <cell r="D13">
            <v>887.43555879138034</v>
          </cell>
        </row>
        <row r="14">
          <cell r="C14" t="str">
            <v>Lötscher Walter</v>
          </cell>
          <cell r="D14">
            <v>0</v>
          </cell>
        </row>
        <row r="15">
          <cell r="C15" t="str">
            <v>Zeltner Peter</v>
          </cell>
          <cell r="D15">
            <v>875.25889323021443</v>
          </cell>
        </row>
        <row r="16">
          <cell r="C16" t="str">
            <v>Leuenberger Erhard</v>
          </cell>
          <cell r="D16">
            <v>864.90610766269015</v>
          </cell>
        </row>
        <row r="17">
          <cell r="C17" t="str">
            <v>Kofmehl Thomas</v>
          </cell>
          <cell r="D17">
            <v>838.69710522339301</v>
          </cell>
        </row>
        <row r="18">
          <cell r="C18" t="str">
            <v>Kräutli Walter</v>
          </cell>
          <cell r="D18">
            <v>812.90433362835165</v>
          </cell>
        </row>
        <row r="19">
          <cell r="C19" t="str">
            <v>Pachlatko Andreas</v>
          </cell>
          <cell r="D19">
            <v>805.26323019469237</v>
          </cell>
        </row>
        <row r="20">
          <cell r="C20" t="str">
            <v>Bobbià Angelo</v>
          </cell>
          <cell r="D20">
            <v>768.15667235116462</v>
          </cell>
        </row>
      </sheetData>
      <sheetData sheetId="7"/>
      <sheetData sheetId="8"/>
      <sheetData sheetId="9">
        <row r="6">
          <cell r="C6" t="str">
            <v>Pachlatko Andreas</v>
          </cell>
          <cell r="D6">
            <v>1000</v>
          </cell>
        </row>
        <row r="7">
          <cell r="C7" t="str">
            <v>Moser Hans</v>
          </cell>
          <cell r="D7">
            <v>983.90804597701151</v>
          </cell>
        </row>
        <row r="8">
          <cell r="C8" t="str">
            <v>Egli Walter</v>
          </cell>
          <cell r="D8">
            <v>939.78494623655911</v>
          </cell>
        </row>
        <row r="9">
          <cell r="C9" t="str">
            <v>Lötscher Walter</v>
          </cell>
          <cell r="D9">
            <v>913.40206185567013</v>
          </cell>
        </row>
        <row r="10">
          <cell r="C10" t="str">
            <v>Bobbià Angelo</v>
          </cell>
          <cell r="D10">
            <v>791.7355371900826</v>
          </cell>
        </row>
        <row r="11">
          <cell r="C11" t="str">
            <v>Bremgartner Peter</v>
          </cell>
          <cell r="D11">
            <v>772.22222222222217</v>
          </cell>
        </row>
        <row r="12">
          <cell r="C12" t="str">
            <v>Müller Franz</v>
          </cell>
          <cell r="D12">
            <v>764.84375</v>
          </cell>
        </row>
        <row r="13">
          <cell r="C13" t="str">
            <v>Henzi Kurt</v>
          </cell>
          <cell r="D13">
            <v>761.24031007751933</v>
          </cell>
        </row>
        <row r="14">
          <cell r="C14" t="str">
            <v>Boppart Marcel</v>
          </cell>
          <cell r="D14">
            <v>716.08391608391605</v>
          </cell>
        </row>
        <row r="15">
          <cell r="C15" t="str">
            <v>Kräutli Walter</v>
          </cell>
          <cell r="D15">
            <v>707.53424657534242</v>
          </cell>
        </row>
        <row r="16">
          <cell r="C16" t="str">
            <v>Binkert Ludwig</v>
          </cell>
          <cell r="D16">
            <v>671.875</v>
          </cell>
        </row>
        <row r="17">
          <cell r="C17" t="str">
            <v>Kilcher Balz</v>
          </cell>
          <cell r="D17">
            <v>630.55555555555554</v>
          </cell>
        </row>
        <row r="18">
          <cell r="C18" t="str">
            <v>Palmer Edi</v>
          </cell>
          <cell r="D18">
            <v>618.18181818181824</v>
          </cell>
        </row>
        <row r="19">
          <cell r="C19" t="str">
            <v>Zeltner Peter</v>
          </cell>
          <cell r="D19">
            <v>613.15789473684208</v>
          </cell>
        </row>
        <row r="20">
          <cell r="C20"/>
          <cell r="D20"/>
        </row>
        <row r="21">
          <cell r="C21"/>
          <cell r="D21"/>
        </row>
        <row r="22">
          <cell r="C22"/>
          <cell r="D22"/>
        </row>
        <row r="23">
          <cell r="C23" t="str">
            <v>Ditzler Heinz</v>
          </cell>
          <cell r="D23" t="e">
            <v>#DIV/0!</v>
          </cell>
        </row>
        <row r="24">
          <cell r="C24" t="str">
            <v>Lauber Alex</v>
          </cell>
          <cell r="D24" t="e">
            <v>#DIV/0!</v>
          </cell>
        </row>
        <row r="25">
          <cell r="C25" t="str">
            <v>Kofmehl Thomas</v>
          </cell>
          <cell r="D25" t="e">
            <v>#DIV/0!</v>
          </cell>
        </row>
        <row r="26">
          <cell r="C26" t="str">
            <v>Bloch Gotti</v>
          </cell>
          <cell r="D26" t="e">
            <v>#DIV/0!</v>
          </cell>
        </row>
        <row r="27">
          <cell r="C27" t="str">
            <v>Leuenberger Erhard</v>
          </cell>
          <cell r="D27" t="e">
            <v>#DIV/0!</v>
          </cell>
        </row>
        <row r="28">
          <cell r="C28" t="str">
            <v>Voegtli Fritz</v>
          </cell>
          <cell r="D28" t="e">
            <v>#DIV/0!</v>
          </cell>
        </row>
        <row r="29">
          <cell r="C29" t="str">
            <v>Mortier Jean-Luc</v>
          </cell>
          <cell r="D29" t="e">
            <v>#DIV/0!</v>
          </cell>
        </row>
        <row r="30">
          <cell r="C30" t="str">
            <v>Plüss Walter</v>
          </cell>
          <cell r="D30" t="e">
            <v>#DIV/0!</v>
          </cell>
        </row>
      </sheetData>
      <sheetData sheetId="10"/>
      <sheetData sheetId="11">
        <row r="7">
          <cell r="C7" t="str">
            <v>Moser Hans</v>
          </cell>
          <cell r="D7">
            <v>1000</v>
          </cell>
        </row>
        <row r="8">
          <cell r="C8" t="str">
            <v>Zeltner Peter</v>
          </cell>
          <cell r="D8">
            <v>979.16666666666663</v>
          </cell>
        </row>
        <row r="9">
          <cell r="C9" t="str">
            <v>Müller Franz</v>
          </cell>
          <cell r="D9">
            <v>940</v>
          </cell>
        </row>
        <row r="10">
          <cell r="C10" t="str">
            <v>Lötscher Walter</v>
          </cell>
          <cell r="D10">
            <v>940</v>
          </cell>
        </row>
        <row r="11">
          <cell r="C11" t="str">
            <v>Bloch Gotti</v>
          </cell>
          <cell r="D11">
            <v>921.56862745098033</v>
          </cell>
        </row>
        <row r="12">
          <cell r="C12" t="str">
            <v>Kräutli Walter</v>
          </cell>
          <cell r="D12">
            <v>921.56862745098033</v>
          </cell>
        </row>
        <row r="13">
          <cell r="C13" t="str">
            <v>Bloisi Paolo</v>
          </cell>
          <cell r="D13">
            <v>921.56862745098033</v>
          </cell>
        </row>
        <row r="14">
          <cell r="C14" t="str">
            <v>Mortier Jean-Luc</v>
          </cell>
          <cell r="D14">
            <v>886.79245283018872</v>
          </cell>
        </row>
        <row r="15">
          <cell r="C15" t="str">
            <v>Boppart Marcel</v>
          </cell>
          <cell r="D15">
            <v>854.5454545454545</v>
          </cell>
        </row>
        <row r="16">
          <cell r="C16" t="str">
            <v>Palmer Edi</v>
          </cell>
          <cell r="D16">
            <v>854.5454545454545</v>
          </cell>
        </row>
        <row r="17">
          <cell r="C17" t="str">
            <v>Plüss Walter</v>
          </cell>
          <cell r="D17">
            <v>810.34482758620686</v>
          </cell>
        </row>
        <row r="18">
          <cell r="C18" t="str">
            <v>Kuhn Valentin</v>
          </cell>
          <cell r="D18">
            <v>796.61016949152543</v>
          </cell>
        </row>
        <row r="19">
          <cell r="C19" t="str">
            <v>Pachlatko Andreas</v>
          </cell>
          <cell r="D19">
            <v>796.61016949152543</v>
          </cell>
        </row>
        <row r="20">
          <cell r="C20" t="str">
            <v>Bobbià Angelo</v>
          </cell>
          <cell r="D20">
            <v>746.03174603174602</v>
          </cell>
        </row>
        <row r="21">
          <cell r="C21" t="str">
            <v>Egger Fritz</v>
          </cell>
          <cell r="D21">
            <v>734.375</v>
          </cell>
        </row>
        <row r="22">
          <cell r="C22" t="str">
            <v>Egli Walter</v>
          </cell>
          <cell r="D22">
            <v>681.15942028985512</v>
          </cell>
        </row>
        <row r="23">
          <cell r="C23" t="str">
            <v>Binkert Ludwig</v>
          </cell>
          <cell r="D23">
            <v>671.42857142857133</v>
          </cell>
        </row>
        <row r="24">
          <cell r="C24"/>
          <cell r="D24"/>
        </row>
        <row r="25">
          <cell r="C25"/>
          <cell r="D25"/>
        </row>
        <row r="26">
          <cell r="C26" t="str">
            <v>Lauber Alex</v>
          </cell>
          <cell r="D26" t="e">
            <v>#DIV/0!</v>
          </cell>
        </row>
        <row r="27">
          <cell r="C27" t="str">
            <v>Bremgartner Peter</v>
          </cell>
          <cell r="D27" t="e">
            <v>#DIV/0!</v>
          </cell>
        </row>
        <row r="28">
          <cell r="C28" t="str">
            <v>Ismelli Giovanni</v>
          </cell>
          <cell r="D28" t="e">
            <v>#DIV/0!</v>
          </cell>
        </row>
        <row r="29">
          <cell r="C29" t="str">
            <v>Leuenberger Erhard</v>
          </cell>
          <cell r="D29" t="e">
            <v>#DIV/0!</v>
          </cell>
        </row>
      </sheetData>
      <sheetData sheetId="12"/>
      <sheetData sheetId="13">
        <row r="7">
          <cell r="C7" t="str">
            <v>Lötscher Walter</v>
          </cell>
          <cell r="D7">
            <v>0</v>
          </cell>
        </row>
        <row r="8">
          <cell r="C8" t="str">
            <v>Plüss Walter</v>
          </cell>
          <cell r="D8">
            <v>924.52830188679241</v>
          </cell>
        </row>
        <row r="9">
          <cell r="C9" t="str">
            <v>Pachlatko Andreas</v>
          </cell>
          <cell r="D9">
            <v>803.7735849056603</v>
          </cell>
        </row>
        <row r="10">
          <cell r="C10" t="str">
            <v>Moser Hans</v>
          </cell>
          <cell r="D10">
            <v>777.35849056603774</v>
          </cell>
        </row>
        <row r="11">
          <cell r="C11" t="str">
            <v>Boppart Marcel</v>
          </cell>
          <cell r="D11">
            <v>775.47169811320759</v>
          </cell>
        </row>
        <row r="12">
          <cell r="C12" t="str">
            <v>Henzi Kurt</v>
          </cell>
          <cell r="D12">
            <v>745.28301886792451</v>
          </cell>
        </row>
        <row r="13">
          <cell r="C13" t="str">
            <v>Kräutli Walter</v>
          </cell>
          <cell r="D13">
            <v>739.62264150943395</v>
          </cell>
        </row>
        <row r="14">
          <cell r="C14" t="str">
            <v>Zeltner Josef</v>
          </cell>
          <cell r="D14">
            <v>613.20754716981128</v>
          </cell>
        </row>
        <row r="15">
          <cell r="C15" t="str">
            <v>Palmer Edi</v>
          </cell>
          <cell r="D15">
            <v>603.77358490566041</v>
          </cell>
        </row>
        <row r="16">
          <cell r="C16" t="str">
            <v>Zeltner Peter</v>
          </cell>
          <cell r="D16">
            <v>500</v>
          </cell>
        </row>
        <row r="17">
          <cell r="C17"/>
          <cell r="D17"/>
        </row>
        <row r="18">
          <cell r="C18"/>
          <cell r="D18"/>
        </row>
        <row r="19">
          <cell r="C19"/>
          <cell r="D19"/>
        </row>
        <row r="20">
          <cell r="C20"/>
        </row>
        <row r="21">
          <cell r="C21"/>
        </row>
        <row r="22">
          <cell r="C22"/>
        </row>
        <row r="23">
          <cell r="C23"/>
        </row>
        <row r="24">
          <cell r="C24"/>
        </row>
        <row r="25">
          <cell r="C25"/>
        </row>
        <row r="26">
          <cell r="C26"/>
        </row>
      </sheetData>
      <sheetData sheetId="14"/>
      <sheetData sheetId="15">
        <row r="7">
          <cell r="C7" t="str">
            <v>Name</v>
          </cell>
          <cell r="D7" t="str">
            <v>VM Pkt.</v>
          </cell>
        </row>
        <row r="8">
          <cell r="C8" t="str">
            <v>Plüss Walter</v>
          </cell>
          <cell r="D8">
            <v>1000</v>
          </cell>
        </row>
        <row r="9">
          <cell r="C9" t="str">
            <v>Bloisi Paolo</v>
          </cell>
          <cell r="D9">
            <v>925.242718446602</v>
          </cell>
        </row>
        <row r="10">
          <cell r="C10" t="str">
            <v>Lötscher Walter</v>
          </cell>
          <cell r="D10">
            <v>830.09708737864082</v>
          </cell>
        </row>
        <row r="11">
          <cell r="C11" t="str">
            <v>Henzi Kurt</v>
          </cell>
          <cell r="D11">
            <v>755.33980582524282</v>
          </cell>
        </row>
        <row r="12">
          <cell r="C12" t="str">
            <v>Müller Franz</v>
          </cell>
          <cell r="D12">
            <v>741.747572815534</v>
          </cell>
        </row>
        <row r="13">
          <cell r="C13" t="str">
            <v>Leuenberger Erhard</v>
          </cell>
          <cell r="D13">
            <v>728.15533980582518</v>
          </cell>
        </row>
        <row r="14">
          <cell r="C14" t="str">
            <v>Pachlatko Andreas</v>
          </cell>
          <cell r="D14">
            <v>700.97087378640776</v>
          </cell>
        </row>
        <row r="15">
          <cell r="C15" t="str">
            <v>Moser Hans</v>
          </cell>
          <cell r="D15">
            <v>646.60194174757282</v>
          </cell>
        </row>
        <row r="16">
          <cell r="C16" t="str">
            <v>Palmer Edi</v>
          </cell>
          <cell r="D16">
            <v>605.82524271844659</v>
          </cell>
        </row>
        <row r="17">
          <cell r="C17" t="str">
            <v>Gerber Bernhard</v>
          </cell>
          <cell r="D17">
            <v>605.82524271844659</v>
          </cell>
        </row>
        <row r="18">
          <cell r="C18" t="str">
            <v>Bremgartner Peter</v>
          </cell>
          <cell r="D18">
            <v>503.88349514563106</v>
          </cell>
        </row>
        <row r="19">
          <cell r="C19" t="str">
            <v>Kräutli Walter</v>
          </cell>
          <cell r="D19">
            <v>503.88349514563106</v>
          </cell>
        </row>
        <row r="20">
          <cell r="C20" t="str">
            <v>Manske Holger</v>
          </cell>
          <cell r="D20">
            <v>401.94174757281553</v>
          </cell>
        </row>
        <row r="21">
          <cell r="C21" t="str">
            <v>Zeltner Peter</v>
          </cell>
          <cell r="D21">
            <v>388.34951456310682</v>
          </cell>
        </row>
        <row r="22">
          <cell r="C22" t="str">
            <v>Binkert Ludwig</v>
          </cell>
          <cell r="D22">
            <v>347.57281553398059</v>
          </cell>
        </row>
        <row r="23">
          <cell r="C23"/>
          <cell r="D23">
            <v>300</v>
          </cell>
        </row>
        <row r="26">
          <cell r="C26"/>
          <cell r="D26"/>
        </row>
        <row r="27">
          <cell r="C27"/>
          <cell r="D27"/>
        </row>
      </sheetData>
      <sheetData sheetId="16"/>
      <sheetData sheetId="17"/>
      <sheetData sheetId="18">
        <row r="6">
          <cell r="D6" t="str">
            <v>Lötscher Walter</v>
          </cell>
          <cell r="E6">
            <v>1000</v>
          </cell>
        </row>
        <row r="7">
          <cell r="D7" t="str">
            <v>Plüss Walter</v>
          </cell>
          <cell r="E7">
            <v>930.79595120951603</v>
          </cell>
        </row>
        <row r="8">
          <cell r="D8" t="str">
            <v>Bloisi Paolo</v>
          </cell>
          <cell r="E8">
            <v>898.25212495160054</v>
          </cell>
        </row>
        <row r="9">
          <cell r="D9" t="str">
            <v>Bremgartner Peter</v>
          </cell>
          <cell r="E9">
            <v>884.67721040879576</v>
          </cell>
        </row>
        <row r="10">
          <cell r="D10" t="str">
            <v>Zeltner Peter</v>
          </cell>
          <cell r="E10">
            <v>867.74211275557786</v>
          </cell>
        </row>
        <row r="11">
          <cell r="D11" t="str">
            <v>Pachlatko Andreas</v>
          </cell>
          <cell r="E11">
            <v>865.07771431586582</v>
          </cell>
        </row>
        <row r="12">
          <cell r="D12" t="str">
            <v>Boppart Marcel</v>
          </cell>
          <cell r="E12">
            <v>864.65085443095131</v>
          </cell>
        </row>
        <row r="13">
          <cell r="D13" t="str">
            <v>Palmer Edi</v>
          </cell>
          <cell r="E13">
            <v>832.01487491630155</v>
          </cell>
        </row>
        <row r="14">
          <cell r="D14" t="str">
            <v>Müller Franz</v>
          </cell>
          <cell r="E14">
            <v>821.13874811803191</v>
          </cell>
        </row>
        <row r="15">
          <cell r="D15" t="str">
            <v>Bobbià Angelo</v>
          </cell>
          <cell r="E15">
            <v>813.60691424281208</v>
          </cell>
        </row>
        <row r="16">
          <cell r="D16" t="str">
            <v>Kräutli Walter</v>
          </cell>
          <cell r="E16">
            <v>801.85813940671005</v>
          </cell>
        </row>
        <row r="17">
          <cell r="D17" t="str">
            <v>Moser Hans</v>
          </cell>
          <cell r="E17">
            <v>786.86648357121521</v>
          </cell>
        </row>
      </sheetData>
      <sheetData sheetId="19"/>
      <sheetData sheetId="20"/>
      <sheetData sheetId="21">
        <row r="5">
          <cell r="B5" t="str">
            <v>Henzi Kurt</v>
          </cell>
          <cell r="C5">
            <v>1000</v>
          </cell>
          <cell r="D5">
            <v>59</v>
          </cell>
        </row>
        <row r="6">
          <cell r="B6" t="str">
            <v>Boppart Marcel</v>
          </cell>
          <cell r="C6">
            <v>941.42259414225941</v>
          </cell>
          <cell r="D6">
            <v>54</v>
          </cell>
        </row>
        <row r="7">
          <cell r="B7" t="str">
            <v>Bobbià Angelo</v>
          </cell>
          <cell r="C7">
            <v>903.347280334728</v>
          </cell>
          <cell r="D7">
            <v>55</v>
          </cell>
        </row>
        <row r="8">
          <cell r="B8" t="str">
            <v>Bloisi Paolo</v>
          </cell>
          <cell r="C8">
            <v>891.63179916317995</v>
          </cell>
          <cell r="D8">
            <v>61</v>
          </cell>
        </row>
        <row r="9">
          <cell r="B9" t="str">
            <v>Moser Hans</v>
          </cell>
          <cell r="C9">
            <v>882.84518828451883</v>
          </cell>
          <cell r="D9">
            <v>50</v>
          </cell>
        </row>
        <row r="10">
          <cell r="B10" t="str">
            <v>Kräutli Walter</v>
          </cell>
          <cell r="C10">
            <v>871.12970711297066</v>
          </cell>
          <cell r="D10">
            <v>52</v>
          </cell>
        </row>
        <row r="11">
          <cell r="B11" t="str">
            <v>Palmer Edi</v>
          </cell>
          <cell r="C11">
            <v>841.84100418410037</v>
          </cell>
          <cell r="D11">
            <v>49</v>
          </cell>
        </row>
        <row r="12">
          <cell r="B12" t="str">
            <v>Bremgartner Peter</v>
          </cell>
          <cell r="C12">
            <v>833.05439330543936</v>
          </cell>
          <cell r="D12">
            <v>50</v>
          </cell>
        </row>
        <row r="13">
          <cell r="B13" t="str">
            <v>Müller Franz</v>
          </cell>
          <cell r="C13">
            <v>815.48117154811723</v>
          </cell>
          <cell r="D13">
            <v>40</v>
          </cell>
        </row>
        <row r="14">
          <cell r="B14" t="str">
            <v>Rot markiert = höchste Punktzahl</v>
          </cell>
          <cell r="C14"/>
          <cell r="D14"/>
        </row>
        <row r="15">
          <cell r="B15"/>
          <cell r="C15"/>
          <cell r="D15"/>
        </row>
        <row r="16">
          <cell r="B16"/>
          <cell r="C16"/>
          <cell r="D16"/>
        </row>
        <row r="17">
          <cell r="B17"/>
          <cell r="C17"/>
          <cell r="D17"/>
        </row>
        <row r="18">
          <cell r="B18"/>
          <cell r="C18"/>
          <cell r="D18"/>
        </row>
        <row r="19">
          <cell r="B19"/>
          <cell r="C19"/>
          <cell r="D19"/>
        </row>
        <row r="20">
          <cell r="B20"/>
          <cell r="C20"/>
          <cell r="D20"/>
        </row>
        <row r="21">
          <cell r="B21"/>
          <cell r="C21"/>
          <cell r="D21"/>
        </row>
        <row r="22">
          <cell r="B22"/>
          <cell r="C22"/>
          <cell r="D22"/>
        </row>
        <row r="23">
          <cell r="B23"/>
          <cell r="C23"/>
          <cell r="D23"/>
        </row>
        <row r="24">
          <cell r="B24"/>
          <cell r="C24"/>
          <cell r="D24"/>
        </row>
      </sheetData>
      <sheetData sheetId="22">
        <row r="4">
          <cell r="C4" t="str">
            <v>Bobbià Angelo</v>
          </cell>
          <cell r="D4">
            <v>1000</v>
          </cell>
        </row>
        <row r="5">
          <cell r="C5" t="str">
            <v>Bremgartner Peter</v>
          </cell>
          <cell r="D5">
            <v>1000</v>
          </cell>
        </row>
        <row r="6">
          <cell r="C6" t="str">
            <v>Kräutli Walter</v>
          </cell>
          <cell r="D6">
            <v>1000</v>
          </cell>
        </row>
        <row r="7">
          <cell r="C7" t="str">
            <v>Moser Hans</v>
          </cell>
          <cell r="D7">
            <v>1000</v>
          </cell>
        </row>
        <row r="8">
          <cell r="C8" t="str">
            <v>Boppart Marcel</v>
          </cell>
          <cell r="D8">
            <v>913.04347826086951</v>
          </cell>
        </row>
        <row r="9">
          <cell r="C9" t="str">
            <v>Lötscher Walter</v>
          </cell>
          <cell r="D9">
            <v>869.56521739130437</v>
          </cell>
        </row>
        <row r="10">
          <cell r="C10" t="str">
            <v>Bloisi Paolo</v>
          </cell>
          <cell r="D10">
            <v>782.60869565217399</v>
          </cell>
        </row>
        <row r="11">
          <cell r="C11" t="str">
            <v>Binkert Ludwig</v>
          </cell>
          <cell r="D11">
            <v>739.13043478260863</v>
          </cell>
        </row>
        <row r="12">
          <cell r="C12" t="str">
            <v>Müller Franz</v>
          </cell>
          <cell r="D12">
            <v>739.13043478260863</v>
          </cell>
        </row>
        <row r="13">
          <cell r="C13" t="str">
            <v>Palmer Edi</v>
          </cell>
          <cell r="D13">
            <v>739.13043478260863</v>
          </cell>
        </row>
        <row r="14">
          <cell r="C14" t="str">
            <v>Henzi Kurt</v>
          </cell>
          <cell r="D14">
            <v>652.17391304347825</v>
          </cell>
        </row>
        <row r="15">
          <cell r="C15" t="str">
            <v>Zeltner Peter</v>
          </cell>
          <cell r="D15">
            <v>608.69565217391312</v>
          </cell>
        </row>
        <row r="16">
          <cell r="C16" t="str">
            <v>Kuhn Valentin</v>
          </cell>
          <cell r="D16">
            <v>565.21739130434776</v>
          </cell>
        </row>
        <row r="17">
          <cell r="C17" t="str">
            <v>Mortier Jean-Luc</v>
          </cell>
          <cell r="D17">
            <v>434.78260869565219</v>
          </cell>
        </row>
        <row r="18">
          <cell r="C18" t="str">
            <v>Plüss Walter</v>
          </cell>
          <cell r="D18">
            <v>347.82608695652175</v>
          </cell>
        </row>
        <row r="19">
          <cell r="C19" t="str">
            <v>Egger Fritz</v>
          </cell>
          <cell r="D19">
            <v>304.34782608695656</v>
          </cell>
        </row>
        <row r="20">
          <cell r="C20" t="str">
            <v>Pachlatko Andreas</v>
          </cell>
          <cell r="D20">
            <v>304.34782608695656</v>
          </cell>
        </row>
        <row r="21">
          <cell r="C21" t="str">
            <v>Bloch Gotti</v>
          </cell>
          <cell r="D21">
            <v>173.91304347826087</v>
          </cell>
        </row>
        <row r="22">
          <cell r="C22" t="str">
            <v>Kilcher Balz</v>
          </cell>
          <cell r="D22">
            <v>173.91304347826087</v>
          </cell>
        </row>
        <row r="23">
          <cell r="C23" t="str">
            <v>Egli Walter</v>
          </cell>
          <cell r="D23">
            <v>130.43478260869566</v>
          </cell>
        </row>
        <row r="24">
          <cell r="C24" t="str">
            <v>Manske Holger</v>
          </cell>
          <cell r="D24">
            <v>130.43478260869566</v>
          </cell>
        </row>
        <row r="25">
          <cell r="C25" t="str">
            <v xml:space="preserve">Lauber Alex </v>
          </cell>
          <cell r="D25">
            <v>86.956521739130437</v>
          </cell>
        </row>
        <row r="26">
          <cell r="C26" t="str">
            <v>Jeker Hans</v>
          </cell>
          <cell r="D26">
            <v>43.478260869565219</v>
          </cell>
        </row>
        <row r="27">
          <cell r="C27" t="str">
            <v>Leuenberger Erhard</v>
          </cell>
          <cell r="D27">
            <v>43.478260869565219</v>
          </cell>
        </row>
        <row r="28">
          <cell r="C28" t="str">
            <v>Widmer Walter</v>
          </cell>
          <cell r="D28">
            <v>43.478260869565219</v>
          </cell>
        </row>
        <row r="29">
          <cell r="C29" t="str">
            <v>Ditzler Heinz</v>
          </cell>
          <cell r="D29">
            <v>0</v>
          </cell>
        </row>
        <row r="30">
          <cell r="C30" t="str">
            <v>Hürlimann Jürg</v>
          </cell>
          <cell r="D30">
            <v>0</v>
          </cell>
        </row>
        <row r="31">
          <cell r="C31" t="str">
            <v>Ismelli Giovanni</v>
          </cell>
          <cell r="D31">
            <v>0</v>
          </cell>
        </row>
        <row r="32">
          <cell r="C32" t="str">
            <v>Kofmehl Thomas</v>
          </cell>
          <cell r="D32">
            <v>0</v>
          </cell>
        </row>
        <row r="33">
          <cell r="C33" t="str">
            <v>Tovena Jo</v>
          </cell>
          <cell r="D33">
            <v>0</v>
          </cell>
        </row>
        <row r="34">
          <cell r="C34" t="str">
            <v>Voegtli Fritz</v>
          </cell>
          <cell r="D34">
            <v>0</v>
          </cell>
        </row>
        <row r="35">
          <cell r="C35" t="str">
            <v>xL = T'std.-Leitung
x = anwesend
o = abwesend
VK=Vereinskartell
Vs=Vorstandsitzung
k= Krank</v>
          </cell>
          <cell r="D35"/>
        </row>
        <row r="36">
          <cell r="C36" t="str">
            <v>Jacqueline</v>
          </cell>
          <cell r="D36"/>
        </row>
        <row r="37">
          <cell r="C37" t="str">
            <v xml:space="preserve">Reana   </v>
          </cell>
          <cell r="D37"/>
        </row>
      </sheetData>
      <sheetData sheetId="23"/>
      <sheetData sheetId="24">
        <row r="5">
          <cell r="C5" t="str">
            <v>Bloch Gotti</v>
          </cell>
          <cell r="D5">
            <v>1087.5</v>
          </cell>
        </row>
        <row r="6">
          <cell r="C6" t="str">
            <v>Egli Walter</v>
          </cell>
          <cell r="D6">
            <v>1062.5</v>
          </cell>
        </row>
        <row r="7">
          <cell r="C7" t="str">
            <v>Giger Erich</v>
          </cell>
          <cell r="D7">
            <v>1037.5</v>
          </cell>
        </row>
        <row r="8">
          <cell r="C8" t="str">
            <v>Zeltner Josef</v>
          </cell>
          <cell r="D8">
            <v>1037.5</v>
          </cell>
        </row>
        <row r="9">
          <cell r="C9" t="str">
            <v>Limacher Hans</v>
          </cell>
          <cell r="D9">
            <v>1025</v>
          </cell>
        </row>
        <row r="10">
          <cell r="C10" t="str">
            <v>Ismelli Giovanni</v>
          </cell>
          <cell r="D10">
            <v>1012.5</v>
          </cell>
        </row>
        <row r="11">
          <cell r="C11" t="str">
            <v>König Valentin</v>
          </cell>
          <cell r="D11">
            <v>1012.5</v>
          </cell>
        </row>
        <row r="12">
          <cell r="C12" t="str">
            <v>Bobbià Angelo</v>
          </cell>
          <cell r="D12">
            <v>1000</v>
          </cell>
        </row>
        <row r="13">
          <cell r="C13" t="str">
            <v>Kräutli Walter</v>
          </cell>
          <cell r="D13">
            <v>987.5</v>
          </cell>
        </row>
        <row r="14">
          <cell r="C14" t="str">
            <v>Kuhn Valentin</v>
          </cell>
          <cell r="D14">
            <v>975</v>
          </cell>
        </row>
        <row r="15">
          <cell r="C15" t="str">
            <v>Müller Franz</v>
          </cell>
          <cell r="D15">
            <v>975</v>
          </cell>
        </row>
        <row r="16">
          <cell r="C16" t="str">
            <v>Henzi Kurt</v>
          </cell>
          <cell r="D16">
            <v>975</v>
          </cell>
        </row>
        <row r="17">
          <cell r="C17" t="str">
            <v>Kofmehl Thomas</v>
          </cell>
          <cell r="D17">
            <v>962.5</v>
          </cell>
        </row>
        <row r="18">
          <cell r="C18" t="str">
            <v>Zeltner Peter</v>
          </cell>
          <cell r="D18">
            <v>950</v>
          </cell>
        </row>
        <row r="19">
          <cell r="C19" t="str">
            <v>Widmer Walter</v>
          </cell>
          <cell r="D19">
            <v>950</v>
          </cell>
        </row>
        <row r="20">
          <cell r="C20" t="str">
            <v>Pachlatko Andreas</v>
          </cell>
          <cell r="D20">
            <v>950</v>
          </cell>
        </row>
        <row r="21">
          <cell r="C21" t="str">
            <v>Leuenberger Erhard</v>
          </cell>
          <cell r="D21">
            <v>937.5</v>
          </cell>
        </row>
        <row r="22">
          <cell r="C22" t="str">
            <v>Moser Hans</v>
          </cell>
          <cell r="D22">
            <v>925</v>
          </cell>
        </row>
        <row r="23">
          <cell r="C23" t="str">
            <v>Palmer Edi</v>
          </cell>
          <cell r="D23">
            <v>912.5</v>
          </cell>
        </row>
        <row r="24">
          <cell r="C24" t="str">
            <v>Egger Fritz</v>
          </cell>
          <cell r="D24">
            <v>912.5</v>
          </cell>
        </row>
        <row r="25">
          <cell r="C25" t="str">
            <v>Kilcher Balz</v>
          </cell>
          <cell r="D25">
            <v>900</v>
          </cell>
        </row>
        <row r="26">
          <cell r="C26" t="str">
            <v>Boppart Marcel</v>
          </cell>
          <cell r="D26">
            <v>887.5</v>
          </cell>
        </row>
        <row r="27">
          <cell r="C27" t="str">
            <v>Lötscher Walter</v>
          </cell>
          <cell r="D27">
            <v>875</v>
          </cell>
        </row>
        <row r="28">
          <cell r="C28" t="str">
            <v>Bremgartner Peter</v>
          </cell>
          <cell r="D28">
            <v>875</v>
          </cell>
        </row>
        <row r="29">
          <cell r="C29" t="str">
            <v>Mortier Jean-Luc</v>
          </cell>
          <cell r="D29">
            <v>875</v>
          </cell>
        </row>
        <row r="30">
          <cell r="C30" t="str">
            <v>Binkert Ludwig</v>
          </cell>
          <cell r="D30">
            <v>862.5</v>
          </cell>
        </row>
        <row r="31">
          <cell r="C31" t="str">
            <v>Ditzler Heinz</v>
          </cell>
          <cell r="D31">
            <v>812.5</v>
          </cell>
        </row>
        <row r="32">
          <cell r="C32" t="str">
            <v>Voegtli Fritz</v>
          </cell>
          <cell r="D32">
            <v>800</v>
          </cell>
        </row>
        <row r="33">
          <cell r="C33" t="str">
            <v>Plüss Walter</v>
          </cell>
          <cell r="D33">
            <v>787.5</v>
          </cell>
        </row>
        <row r="34">
          <cell r="C34" t="str">
            <v>Tovena Jo</v>
          </cell>
          <cell r="D34">
            <v>775</v>
          </cell>
        </row>
        <row r="35">
          <cell r="C35" t="str">
            <v>Kaspar Daniel</v>
          </cell>
          <cell r="D35">
            <v>762.5</v>
          </cell>
        </row>
        <row r="36">
          <cell r="C36" t="str">
            <v>Bloisi Paolo</v>
          </cell>
          <cell r="D36">
            <v>750</v>
          </cell>
        </row>
        <row r="37">
          <cell r="C37" t="str">
            <v>Manske Holger</v>
          </cell>
          <cell r="D37">
            <v>725</v>
          </cell>
        </row>
        <row r="38">
          <cell r="C38" t="str">
            <v>Hürlimann Jürg</v>
          </cell>
          <cell r="D38">
            <v>712.5</v>
          </cell>
        </row>
        <row r="39">
          <cell r="C39" t="str">
            <v>Lauber Alex</v>
          </cell>
          <cell r="D39">
            <v>500</v>
          </cell>
        </row>
        <row r="40">
          <cell r="C40" t="str">
            <v>Gerber Bernhard</v>
          </cell>
          <cell r="D40">
            <v>1112.5</v>
          </cell>
        </row>
        <row r="41">
          <cell r="C41"/>
          <cell r="D41"/>
        </row>
        <row r="42">
          <cell r="C42"/>
          <cell r="D42"/>
        </row>
      </sheetData>
      <sheetData sheetId="25">
        <row r="5">
          <cell r="C5" t="str">
            <v>Bloch Gotti</v>
          </cell>
          <cell r="D5">
            <v>1022.2222222222222</v>
          </cell>
        </row>
        <row r="6">
          <cell r="C6" t="str">
            <v>Egli Walter</v>
          </cell>
          <cell r="D6">
            <v>1000</v>
          </cell>
        </row>
        <row r="7">
          <cell r="C7" t="str">
            <v>Giger Erich</v>
          </cell>
          <cell r="D7">
            <v>977.77777777777771</v>
          </cell>
        </row>
        <row r="8">
          <cell r="C8" t="str">
            <v>Zeltner Josef</v>
          </cell>
          <cell r="D8">
            <v>977.77777777777771</v>
          </cell>
        </row>
        <row r="9">
          <cell r="C9" t="str">
            <v>Limacher Hans</v>
          </cell>
          <cell r="D9">
            <v>966.66666666666663</v>
          </cell>
        </row>
        <row r="10">
          <cell r="C10" t="str">
            <v>Ismelli Giovanni</v>
          </cell>
          <cell r="D10">
            <v>955.55555555555566</v>
          </cell>
        </row>
        <row r="11">
          <cell r="C11" t="str">
            <v>König Valentin</v>
          </cell>
          <cell r="D11">
            <v>955.55555555555566</v>
          </cell>
        </row>
        <row r="12">
          <cell r="C12" t="str">
            <v>Bobbià Angelo</v>
          </cell>
          <cell r="D12">
            <v>944.44444444444446</v>
          </cell>
        </row>
        <row r="13">
          <cell r="C13" t="str">
            <v>Kräutli Walter</v>
          </cell>
          <cell r="D13">
            <v>933.33333333333337</v>
          </cell>
        </row>
        <row r="14">
          <cell r="C14" t="str">
            <v>Kuhn Valentin</v>
          </cell>
          <cell r="D14">
            <v>922.22222222222229</v>
          </cell>
        </row>
        <row r="15">
          <cell r="C15" t="str">
            <v>Müller Franz</v>
          </cell>
          <cell r="D15">
            <v>922.22222222222229</v>
          </cell>
        </row>
        <row r="16">
          <cell r="C16" t="str">
            <v>Henzi Kurt</v>
          </cell>
          <cell r="D16">
            <v>922.22222222222229</v>
          </cell>
        </row>
        <row r="17">
          <cell r="C17" t="str">
            <v>Kofmehl Thomas</v>
          </cell>
          <cell r="D17">
            <v>911.11111111111109</v>
          </cell>
        </row>
        <row r="18">
          <cell r="C18" t="str">
            <v>Zeltner Peter</v>
          </cell>
          <cell r="D18">
            <v>900</v>
          </cell>
        </row>
        <row r="19">
          <cell r="C19" t="str">
            <v>Widmer Walter</v>
          </cell>
          <cell r="D19">
            <v>900</v>
          </cell>
        </row>
        <row r="20">
          <cell r="C20" t="str">
            <v>Pachlatko Andreas</v>
          </cell>
          <cell r="D20">
            <v>900</v>
          </cell>
        </row>
        <row r="21">
          <cell r="C21" t="str">
            <v>Leuenberger Erhard</v>
          </cell>
          <cell r="D21">
            <v>888.8888888888888</v>
          </cell>
        </row>
        <row r="22">
          <cell r="C22" t="str">
            <v>Moser Hans</v>
          </cell>
          <cell r="D22">
            <v>877.77777777777771</v>
          </cell>
        </row>
        <row r="23">
          <cell r="C23" t="str">
            <v>Palmer Edi</v>
          </cell>
          <cell r="D23">
            <v>866.66666666666674</v>
          </cell>
        </row>
        <row r="24">
          <cell r="C24" t="str">
            <v>Egger Fritz</v>
          </cell>
          <cell r="D24">
            <v>866.66666666666674</v>
          </cell>
        </row>
        <row r="25">
          <cell r="C25" t="str">
            <v>Kilcher Balz</v>
          </cell>
          <cell r="D25">
            <v>855.55555555555554</v>
          </cell>
        </row>
        <row r="26">
          <cell r="C26" t="str">
            <v>Boppart Marcel</v>
          </cell>
          <cell r="D26">
            <v>844.44444444444446</v>
          </cell>
        </row>
        <row r="27">
          <cell r="C27" t="str">
            <v>Lötscher Walter</v>
          </cell>
          <cell r="D27">
            <v>833.33333333333337</v>
          </cell>
        </row>
        <row r="28">
          <cell r="C28" t="str">
            <v>Bremgartner Peter</v>
          </cell>
          <cell r="D28">
            <v>833.33333333333337</v>
          </cell>
        </row>
        <row r="29">
          <cell r="C29" t="str">
            <v>Mortier Jean-Luc</v>
          </cell>
          <cell r="D29">
            <v>833.33333333333337</v>
          </cell>
        </row>
        <row r="30">
          <cell r="C30" t="str">
            <v>Binkert Ludwig</v>
          </cell>
          <cell r="D30">
            <v>822.22222222222217</v>
          </cell>
        </row>
        <row r="31">
          <cell r="C31" t="str">
            <v>Ditzler Heinz</v>
          </cell>
          <cell r="D31">
            <v>777.77777777777783</v>
          </cell>
        </row>
        <row r="32">
          <cell r="C32" t="str">
            <v>Voegtli Fritz</v>
          </cell>
          <cell r="D32">
            <v>766.66666666666674</v>
          </cell>
        </row>
        <row r="33">
          <cell r="C33" t="str">
            <v>Plüss Walter</v>
          </cell>
          <cell r="D33">
            <v>755.55555555555554</v>
          </cell>
        </row>
        <row r="34">
          <cell r="C34" t="str">
            <v>Tovena Jo</v>
          </cell>
          <cell r="D34">
            <v>744.44444444444446</v>
          </cell>
        </row>
        <row r="35">
          <cell r="C35" t="str">
            <v>Kaspar Daniel</v>
          </cell>
          <cell r="D35">
            <v>733.33333333333326</v>
          </cell>
        </row>
        <row r="36">
          <cell r="C36" t="str">
            <v>Bloisi Paolo</v>
          </cell>
          <cell r="D36">
            <v>722.22222222222217</v>
          </cell>
        </row>
        <row r="37">
          <cell r="C37" t="str">
            <v>Manske Holger</v>
          </cell>
          <cell r="D37">
            <v>700</v>
          </cell>
        </row>
        <row r="38">
          <cell r="C38" t="str">
            <v>Hürlimann Jürg</v>
          </cell>
          <cell r="D38">
            <v>688.88888888888891</v>
          </cell>
        </row>
        <row r="39">
          <cell r="C39" t="str">
            <v>Lauber Alex</v>
          </cell>
          <cell r="D39">
            <v>500</v>
          </cell>
        </row>
        <row r="40">
          <cell r="C40" t="str">
            <v>Gerber Bernhard</v>
          </cell>
          <cell r="D40">
            <v>1044.4444444444446</v>
          </cell>
        </row>
        <row r="41">
          <cell r="C41"/>
          <cell r="D41"/>
        </row>
        <row r="42">
          <cell r="C42"/>
          <cell r="D42"/>
        </row>
      </sheetData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2B7E-9562-478B-8FB0-41DA1DA99F6B}">
  <sheetPr>
    <pageSetUpPr fitToPage="1"/>
  </sheetPr>
  <dimension ref="A1:T39"/>
  <sheetViews>
    <sheetView tabSelected="1" zoomScale="70" zoomScaleNormal="70" workbookViewId="0">
      <selection activeCell="T29" sqref="T29"/>
    </sheetView>
  </sheetViews>
  <sheetFormatPr baseColWidth="10" defaultColWidth="10.7109375" defaultRowHeight="15" x14ac:dyDescent="0.25"/>
  <cols>
    <col min="2" max="2" width="20.140625" customWidth="1"/>
    <col min="3" max="3" width="15.5703125" customWidth="1"/>
    <col min="4" max="4" width="12.28515625" customWidth="1"/>
    <col min="5" max="5" width="12.42578125" bestFit="1" customWidth="1"/>
    <col min="6" max="6" width="14.42578125" bestFit="1" customWidth="1"/>
    <col min="7" max="11" width="12.42578125" bestFit="1" customWidth="1"/>
    <col min="13" max="13" width="10.7109375" style="106"/>
    <col min="15" max="15" width="16.5703125" bestFit="1" customWidth="1"/>
    <col min="16" max="16" width="13.28515625" customWidth="1"/>
  </cols>
  <sheetData>
    <row r="1" spans="1:17" ht="32.65" customHeight="1" thickBot="1" x14ac:dyDescent="0.3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"/>
    </row>
    <row r="2" spans="1:17" ht="19.5" thickBot="1" x14ac:dyDescent="0.35">
      <c r="A2" s="2" t="s">
        <v>1</v>
      </c>
      <c r="B2" s="3"/>
      <c r="C2" s="4"/>
      <c r="D2" s="5" t="s">
        <v>2</v>
      </c>
      <c r="E2" s="4"/>
      <c r="F2" s="4"/>
      <c r="G2" s="4"/>
      <c r="H2" s="3"/>
      <c r="I2" s="6"/>
      <c r="J2" s="3"/>
      <c r="K2" s="3"/>
      <c r="L2" s="3"/>
      <c r="M2" s="7"/>
      <c r="N2" s="3"/>
      <c r="O2" s="8" t="s">
        <v>3</v>
      </c>
      <c r="P2" s="9"/>
      <c r="Q2" s="10"/>
    </row>
    <row r="3" spans="1:17" ht="33" customHeight="1" thickBot="1" x14ac:dyDescent="0.3">
      <c r="A3" s="11" t="s">
        <v>4</v>
      </c>
      <c r="B3" s="12" t="s">
        <v>5</v>
      </c>
      <c r="C3" s="13"/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  <c r="K3" s="14" t="s">
        <v>13</v>
      </c>
      <c r="L3" s="14" t="s">
        <v>14</v>
      </c>
      <c r="M3" s="15" t="s">
        <v>15</v>
      </c>
      <c r="N3" s="14" t="s">
        <v>16</v>
      </c>
      <c r="O3" s="14" t="s">
        <v>17</v>
      </c>
      <c r="P3" s="16"/>
      <c r="Q3" s="10"/>
    </row>
    <row r="4" spans="1:17" ht="18" customHeight="1" thickBot="1" x14ac:dyDescent="0.3">
      <c r="A4" s="17"/>
      <c r="B4" s="18"/>
      <c r="C4" s="19"/>
      <c r="D4" s="20">
        <f>'[1]JM-Übersicht'!C12</f>
        <v>44431</v>
      </c>
      <c r="E4" s="20">
        <f>'[1]JM-Übersicht'!C13</f>
        <v>43540</v>
      </c>
      <c r="F4" s="20">
        <f>'[1]JM-Übersicht'!C14</f>
        <v>44501</v>
      </c>
      <c r="G4" s="20">
        <f>'[1]JM-Übersicht'!C15</f>
        <v>44361</v>
      </c>
      <c r="H4" s="20">
        <f>'[1]JM-Übersicht'!C16</f>
        <v>44067</v>
      </c>
      <c r="I4" s="20">
        <f>'[1]JM-Übersicht'!C17</f>
        <v>44445</v>
      </c>
      <c r="J4" s="20">
        <f>'[1]JM-Übersicht'!C18</f>
        <v>44487</v>
      </c>
      <c r="K4" s="20">
        <f>'[1]JM-Übersicht'!C19</f>
        <v>44508</v>
      </c>
      <c r="L4" s="21">
        <v>2021</v>
      </c>
      <c r="M4" s="22"/>
      <c r="N4" s="23"/>
      <c r="O4" s="24" t="s">
        <v>18</v>
      </c>
      <c r="P4" s="16"/>
      <c r="Q4" s="10"/>
    </row>
    <row r="5" spans="1:17" ht="21.75" thickTop="1" x14ac:dyDescent="0.35">
      <c r="A5" s="25">
        <v>1</v>
      </c>
      <c r="B5" s="26" t="s">
        <v>19</v>
      </c>
      <c r="C5" s="27"/>
      <c r="D5" s="28">
        <f>VLOOKUP(B5,'[1]RL 1h'!$C$6:$D$33,2,0)</f>
        <v>935.49001180654955</v>
      </c>
      <c r="E5" s="29"/>
      <c r="F5" s="28">
        <f>VLOOKUP(B5,'[1]RL 3h'!$C$6:$D$42,2,0)</f>
        <v>983.90804597701151</v>
      </c>
      <c r="G5" s="30">
        <f>VLOOKUP(B5,'[1]RL 4h'!$C$7:$D$29,2,0)</f>
        <v>1000</v>
      </c>
      <c r="H5" s="31"/>
      <c r="I5" s="31">
        <f>VLOOKUP(B5,'[1]RL 6h'!$C$7:$D$31,2,0)</f>
        <v>646.60194174757282</v>
      </c>
      <c r="J5" s="32">
        <f>VLOOKUP(B5,'[1]RL 7h'!$D$6:$E$31,2,0)</f>
        <v>786.86648357121521</v>
      </c>
      <c r="K5" s="33">
        <f>VLOOKUP(B5,'[1]RL 8h'!$B$5:$D$37,2,0)</f>
        <v>882.84518828451883</v>
      </c>
      <c r="L5" s="30">
        <f>VLOOKUP(B5,'[1]T-Std 2021'!$C$4:$D$27,2,0)</f>
        <v>1000</v>
      </c>
      <c r="M5" s="34">
        <f>VLOOKUP(B5,'[1]RL JG4'!$C$5:$D$42,2,0)</f>
        <v>925</v>
      </c>
      <c r="N5" s="35">
        <f t="shared" ref="N5:N32" si="0">SUMIF(D5:M5,"&gt;1")</f>
        <v>7160.7116713868672</v>
      </c>
      <c r="O5" s="36">
        <f>D5+F5+G5+K5+L5+M5</f>
        <v>5727.2432460680793</v>
      </c>
      <c r="P5" s="37" t="s">
        <v>20</v>
      </c>
      <c r="Q5" s="38" t="s">
        <v>21</v>
      </c>
    </row>
    <row r="6" spans="1:17" ht="20.45" customHeight="1" x14ac:dyDescent="0.3">
      <c r="A6" s="25">
        <v>2</v>
      </c>
      <c r="B6" s="26" t="s">
        <v>22</v>
      </c>
      <c r="C6" s="39"/>
      <c r="D6" s="28">
        <f>VLOOKUP(B6,'[1]RL 1h'!$C$6:$D$33,2,0)</f>
        <v>946.43454655392338</v>
      </c>
      <c r="E6" s="29">
        <f>VLOOKUP(B6,'[1]RL 2f'!$C$6:$D$32,2,0)</f>
        <v>0</v>
      </c>
      <c r="F6" s="28">
        <f>VLOOKUP(B6,'[1]RL 3h'!$C$6:$D$42,2,0)</f>
        <v>913.40206185567013</v>
      </c>
      <c r="G6" s="33">
        <f>VLOOKUP(B6,'[1]RL 4h'!$C$7:$D$29,2,0)</f>
        <v>940</v>
      </c>
      <c r="H6" s="31">
        <f>VLOOKUP(B6,'[1]RL 5g'!$C$7:$D$34,2,0)</f>
        <v>0</v>
      </c>
      <c r="I6" s="31">
        <f>VLOOKUP(B6,'[1]RL 6h'!$C$7:$D$31,2,0)</f>
        <v>830.09708737864082</v>
      </c>
      <c r="J6" s="30">
        <f>VLOOKUP(B6,'[1]RL 7h'!$D$6:$E$31,2,0)</f>
        <v>1000</v>
      </c>
      <c r="K6" s="32" t="e">
        <f>VLOOKUP(B6,'[1]RL 8h'!$B$5:$D$37,2,0)</f>
        <v>#N/A</v>
      </c>
      <c r="L6" s="33">
        <f>VLOOKUP(B6,'[1]T-Std 2021'!$C$4:$D$27,2,0)</f>
        <v>869.56521739130437</v>
      </c>
      <c r="M6" s="34">
        <f>VLOOKUP(B6,'[1]RL JG4'!$C$5:$D$42,2,0)</f>
        <v>875</v>
      </c>
      <c r="N6" s="35">
        <f t="shared" si="0"/>
        <v>6374.4989131795382</v>
      </c>
      <c r="O6" s="40">
        <f>D6+F6+G6+J6+L6+M6</f>
        <v>5544.4018258008973</v>
      </c>
      <c r="P6" s="41"/>
      <c r="Q6" s="114" t="s">
        <v>23</v>
      </c>
    </row>
    <row r="7" spans="1:17" ht="20.45" customHeight="1" x14ac:dyDescent="0.3">
      <c r="A7" s="25">
        <v>3</v>
      </c>
      <c r="B7" s="26" t="s">
        <v>24</v>
      </c>
      <c r="C7" s="39"/>
      <c r="D7" s="30">
        <f>VLOOKUP(B7,'[1]RL 1h'!$C$6:$D$33,2,0)</f>
        <v>1000</v>
      </c>
      <c r="E7" s="29"/>
      <c r="F7" s="42">
        <f>VLOOKUP(B7,'[1]RL 3h'!$C$6:$D$42,2,0)</f>
        <v>716.08391608391605</v>
      </c>
      <c r="G7" s="33">
        <f>VLOOKUP(B7,'[1]RL 4h'!$C$7:$D$29,2,0)</f>
        <v>854.5454545454545</v>
      </c>
      <c r="H7" s="31"/>
      <c r="I7" s="31" t="e">
        <f>VLOOKUP(B7,'[1]RL 6h'!$C$7:$D$31,2,0)</f>
        <v>#N/A</v>
      </c>
      <c r="J7" s="33">
        <f>VLOOKUP(B7,'[1]RL 7h'!$D$6:$E$31,2,0)</f>
        <v>864.65085443095131</v>
      </c>
      <c r="K7" s="33">
        <f>VLOOKUP(B7,'[1]RL 8h'!$B$5:$D$37,2,0)</f>
        <v>941.42259414225941</v>
      </c>
      <c r="L7" s="33">
        <f>VLOOKUP(B7,'[1]T-Std 2021'!$C$4:$D$27,2,0)</f>
        <v>913.04347826086951</v>
      </c>
      <c r="M7" s="34">
        <f>VLOOKUP(B7,'[1]RL JG4'!$C$5:$D$42,2,0)</f>
        <v>887.5</v>
      </c>
      <c r="N7" s="35">
        <f t="shared" si="0"/>
        <v>6177.2462974634509</v>
      </c>
      <c r="O7" s="40">
        <f>D7+G7+J7+K7+L7+M7</f>
        <v>5461.1623813795341</v>
      </c>
      <c r="P7" s="41"/>
      <c r="Q7" s="114"/>
    </row>
    <row r="8" spans="1:17" ht="20.45" customHeight="1" x14ac:dyDescent="0.3">
      <c r="A8" s="25">
        <v>4</v>
      </c>
      <c r="B8" s="26" t="s">
        <v>25</v>
      </c>
      <c r="C8" s="39"/>
      <c r="D8" s="28">
        <f>VLOOKUP(B8,'[1]RL 1h'!$C$6:$D$33,2,0)</f>
        <v>831.06792439022217</v>
      </c>
      <c r="E8" s="29"/>
      <c r="F8" s="28">
        <f>VLOOKUP(B8,'[1]RL 3h'!$C$6:$D$42,2,0)</f>
        <v>791.7355371900826</v>
      </c>
      <c r="G8" s="31">
        <f>VLOOKUP(B8,'[1]RL 4h'!$C$7:$D$29,2,0)</f>
        <v>746.03174603174602</v>
      </c>
      <c r="H8" s="31"/>
      <c r="I8" s="31" t="e">
        <f>VLOOKUP(B8,'[1]RL 6h'!$C$7:$D$31,2,0)</f>
        <v>#N/A</v>
      </c>
      <c r="J8" s="33">
        <f>VLOOKUP(B8,'[1]RL 7h'!$D$6:$E$31,2,0)</f>
        <v>813.60691424281208</v>
      </c>
      <c r="K8" s="33">
        <f>VLOOKUP(B8,'[1]RL 8h'!$B$5:$D$37,2,0)</f>
        <v>903.347280334728</v>
      </c>
      <c r="L8" s="30">
        <f>VLOOKUP(B8,'[1]T-Std 2021'!$C$4:$D$27,2,0)</f>
        <v>1000</v>
      </c>
      <c r="M8" s="30">
        <f>VLOOKUP(B8,'[1]RL JG4'!$C$5:$D$42,2,0)</f>
        <v>1000</v>
      </c>
      <c r="N8" s="35">
        <f t="shared" si="0"/>
        <v>6085.7894021895918</v>
      </c>
      <c r="O8" s="40">
        <f>D8+F8+J8+K8+L8+M8</f>
        <v>5339.7576561578444</v>
      </c>
      <c r="P8" s="41"/>
      <c r="Q8" s="114"/>
    </row>
    <row r="9" spans="1:17" ht="20.45" customHeight="1" x14ac:dyDescent="0.3">
      <c r="A9" s="25">
        <v>5</v>
      </c>
      <c r="B9" s="26" t="s">
        <v>26</v>
      </c>
      <c r="C9" s="39"/>
      <c r="D9" s="28">
        <f>VLOOKUP(B9,'[1]RL 1h'!$C$6:$D$33,2,0)</f>
        <v>928.31703729901324</v>
      </c>
      <c r="E9" s="29"/>
      <c r="F9" s="28">
        <f>VLOOKUP(B9,'[1]RL 3h'!$C$6:$D$42,2,0)</f>
        <v>772.22222222222217</v>
      </c>
      <c r="G9" s="31" t="e">
        <f>VLOOKUP(B9,'[1]RL 4h'!$C$7:$D$29,2,0)</f>
        <v>#DIV/0!</v>
      </c>
      <c r="H9" s="31"/>
      <c r="I9" s="31">
        <f>VLOOKUP(B9,'[1]RL 6h'!$C$7:$D$31,2,0)</f>
        <v>503.88349514563106</v>
      </c>
      <c r="J9" s="33">
        <f>VLOOKUP(B9,'[1]RL 7h'!$D$6:$E$31,2,0)</f>
        <v>884.67721040879576</v>
      </c>
      <c r="K9" s="33">
        <f>VLOOKUP(B9,'[1]RL 8h'!$B$5:$D$37,2,0)</f>
        <v>833.05439330543936</v>
      </c>
      <c r="L9" s="30">
        <f>VLOOKUP(B9,'[1]T-Std 2021'!$C$5:$D$37,2,0)</f>
        <v>1000</v>
      </c>
      <c r="M9" s="34">
        <f>VLOOKUP(B9,'[1]RL JG4'!$C$5:$D$42,2,0)</f>
        <v>875</v>
      </c>
      <c r="N9" s="35">
        <f t="shared" si="0"/>
        <v>5797.1543583811017</v>
      </c>
      <c r="O9" s="40">
        <f>D9+F9+J9+K9+L9+M9</f>
        <v>5293.2708632354706</v>
      </c>
      <c r="P9" s="16"/>
      <c r="Q9" s="114"/>
    </row>
    <row r="10" spans="1:17" ht="20.45" customHeight="1" x14ac:dyDescent="0.3">
      <c r="A10" s="25">
        <v>6</v>
      </c>
      <c r="B10" s="26" t="s">
        <v>27</v>
      </c>
      <c r="C10" s="39"/>
      <c r="D10" s="29" t="e">
        <f>VLOOKUP(B10,'[1]RL 1h'!$C$6:$D$33,2,0)</f>
        <v>#N/A</v>
      </c>
      <c r="E10" s="29"/>
      <c r="F10" s="28">
        <f>VLOOKUP(B10,'[1]RL 3h'!$C$6:$D$42,2,0)</f>
        <v>707.53424657534242</v>
      </c>
      <c r="G10" s="33">
        <f>VLOOKUP(B10,'[1]RL 4h'!$C$7:$D$29,2,0)</f>
        <v>921.56862745098033</v>
      </c>
      <c r="H10" s="31"/>
      <c r="I10" s="31">
        <f>VLOOKUP(B10,'[1]RL 6h'!$C$7:$D$31,2,0)</f>
        <v>503.88349514563106</v>
      </c>
      <c r="J10" s="33">
        <f>VLOOKUP(B10,'[1]RL 7h'!$D$6:$E$31,2,0)</f>
        <v>801.85813940671005</v>
      </c>
      <c r="K10" s="33">
        <f>VLOOKUP(B10,'[1]RL 8h'!$B$5:$D$37,2,0)</f>
        <v>871.12970711297066</v>
      </c>
      <c r="L10" s="30">
        <f>VLOOKUP(B10,'[1]T-Std 2021'!$C$5:$D$37,2,0)</f>
        <v>1000</v>
      </c>
      <c r="M10" s="34">
        <f>VLOOKUP(B10,'[1]RL JG4'!$C$5:$D$42,2,0)</f>
        <v>987.5</v>
      </c>
      <c r="N10" s="35">
        <f t="shared" si="0"/>
        <v>5793.4742156916345</v>
      </c>
      <c r="O10" s="40">
        <f>F10+G10+J10+K10+L10+M10</f>
        <v>5289.5907205460035</v>
      </c>
      <c r="P10" s="16"/>
      <c r="Q10" s="114"/>
    </row>
    <row r="11" spans="1:17" ht="20.45" customHeight="1" x14ac:dyDescent="0.3">
      <c r="A11" s="25">
        <v>7</v>
      </c>
      <c r="B11" s="26" t="s">
        <v>28</v>
      </c>
      <c r="C11" s="39"/>
      <c r="D11" s="28">
        <f>VLOOKUP(B11,'[1]RL 1h'!$C$6:$D$33,2,0)</f>
        <v>868.75645909808316</v>
      </c>
      <c r="E11" s="29"/>
      <c r="F11" s="28">
        <f>VLOOKUP(B11,'[1]RL 3h'!$C$6:$D$42,2,0)</f>
        <v>764.84375</v>
      </c>
      <c r="G11" s="33">
        <f>VLOOKUP(B11,'[1]RL 4h'!$C$7:$D$29,2,0)</f>
        <v>940</v>
      </c>
      <c r="H11" s="31"/>
      <c r="I11" s="31">
        <f>VLOOKUP(B11,'[1]RL 6h'!$C$7:$D$31,2,0)</f>
        <v>741.747572815534</v>
      </c>
      <c r="J11" s="33">
        <f>VLOOKUP(B11,'[1]RL 7h'!$D$6:$E$31,2,0)</f>
        <v>821.13874811803191</v>
      </c>
      <c r="K11" s="33">
        <f>VLOOKUP(B11,'[1]RL 8h'!$B$5:$D$37,2,0)</f>
        <v>815.48117154811723</v>
      </c>
      <c r="L11" s="31">
        <f>VLOOKUP(B11,'[1]T-Std 2021'!$C$5:$D$37,2,0)</f>
        <v>739.13043478260863</v>
      </c>
      <c r="M11" s="34">
        <f>VLOOKUP(B11,'[1]RL JG4'!$C$5:$D$42,2,0)</f>
        <v>975</v>
      </c>
      <c r="N11" s="35">
        <f t="shared" si="0"/>
        <v>6666.098136362376</v>
      </c>
      <c r="O11" s="40">
        <f>D11+F11+G11+J11+K11+M11</f>
        <v>5185.220128764232</v>
      </c>
      <c r="P11" s="37" t="s">
        <v>20</v>
      </c>
      <c r="Q11" s="114"/>
    </row>
    <row r="12" spans="1:17" ht="20.45" customHeight="1" x14ac:dyDescent="0.3">
      <c r="A12" s="25">
        <v>8</v>
      </c>
      <c r="B12" s="26" t="s">
        <v>29</v>
      </c>
      <c r="C12" s="39"/>
      <c r="D12" s="28">
        <f>VLOOKUP(B12,'[1]RL 1h'!$C$6:$D$33,2,0)</f>
        <v>932.56145082264629</v>
      </c>
      <c r="E12" s="29"/>
      <c r="F12" s="42">
        <f>VLOOKUP(B12,'[1]RL 3h'!$C$6:$D$42,2,0)</f>
        <v>618.18181818181824</v>
      </c>
      <c r="G12" s="33">
        <f>VLOOKUP(B12,'[1]RL 4h'!$C$7:$D$29,2,0)</f>
        <v>854.5454545454545</v>
      </c>
      <c r="H12" s="31"/>
      <c r="I12" s="31">
        <f>VLOOKUP(B12,'[1]RL 6h'!$C$7:$D$31,2,0)</f>
        <v>605.82524271844659</v>
      </c>
      <c r="J12" s="33">
        <f>VLOOKUP(B12,'[1]RL 7h'!$D$6:$E$31,2,0)</f>
        <v>832.01487491630155</v>
      </c>
      <c r="K12" s="33">
        <f>VLOOKUP(B12,'[1]RL 8h'!$B$5:$D$37,2,0)</f>
        <v>841.84100418410037</v>
      </c>
      <c r="L12" s="33">
        <f>VLOOKUP(B12,'[1]T-Std 2021'!$C$5:$D$37,2,0)</f>
        <v>739.13043478260863</v>
      </c>
      <c r="M12" s="34">
        <f>VLOOKUP(B12,'[1]RL JG4'!$C$5:$D$42,2,0)</f>
        <v>912.5</v>
      </c>
      <c r="N12" s="35">
        <f t="shared" si="0"/>
        <v>6336.6002801513769</v>
      </c>
      <c r="O12" s="40">
        <f>D12+G12+J12+K12+L12+M12</f>
        <v>5112.5932192511109</v>
      </c>
      <c r="P12" s="37" t="s">
        <v>20</v>
      </c>
      <c r="Q12" s="114"/>
    </row>
    <row r="13" spans="1:17" ht="20.45" customHeight="1" x14ac:dyDescent="0.3">
      <c r="A13" s="25">
        <v>9</v>
      </c>
      <c r="B13" s="26" t="s">
        <v>30</v>
      </c>
      <c r="C13" s="43"/>
      <c r="D13" s="28">
        <f>VLOOKUP(B13,'[1]RL 1h'!$C$6:$D$33,2,0)</f>
        <v>957.27021402049331</v>
      </c>
      <c r="E13" s="29"/>
      <c r="F13" s="28">
        <f>VLOOKUP(B13,'[1]RL 3h'!$C$6:$D$42,2,0)</f>
        <v>761.24031007751933</v>
      </c>
      <c r="G13" s="31" t="e">
        <f>VLOOKUP(B13,'[1]RL 4h'!$C$7:$D$29,2,0)</f>
        <v>#N/A</v>
      </c>
      <c r="H13" s="31"/>
      <c r="I13" s="33">
        <f>VLOOKUP(B13,'[1]RL 6h'!$C$7:$D$31,2,0)</f>
        <v>755.33980582524282</v>
      </c>
      <c r="J13" s="32" t="e">
        <f>VLOOKUP(B13,'[1]RL 7h'!$D$6:$E$31,2,0)</f>
        <v>#N/A</v>
      </c>
      <c r="K13" s="30">
        <f>VLOOKUP(B13,'[1]RL 8h'!$B$5:$D$37,2,0)</f>
        <v>1000</v>
      </c>
      <c r="L13" s="33">
        <f>VLOOKUP(B13,'[1]T-Std 2021'!$C$5:$D$37,2,0)</f>
        <v>652.17391304347825</v>
      </c>
      <c r="M13" s="34">
        <f>VLOOKUP(B13,'[1]RL JG4'!$C$5:$D$42,2,0)</f>
        <v>975</v>
      </c>
      <c r="N13" s="35">
        <f t="shared" si="0"/>
        <v>5101.0242429667333</v>
      </c>
      <c r="O13" s="40">
        <f>D13+F13+I13+K13+L13+M13</f>
        <v>5101.0242429667333</v>
      </c>
      <c r="P13" s="41"/>
      <c r="Q13" s="114"/>
    </row>
    <row r="14" spans="1:17" ht="20.45" customHeight="1" x14ac:dyDescent="0.3">
      <c r="A14" s="25">
        <v>10</v>
      </c>
      <c r="B14" s="26" t="s">
        <v>31</v>
      </c>
      <c r="C14" s="39"/>
      <c r="D14" s="28">
        <f>VLOOKUP(B14,'[1]RL 1h'!$C$6:$D$33,2,0)</f>
        <v>869.01367520107033</v>
      </c>
      <c r="E14" s="29"/>
      <c r="F14" s="28">
        <f>VLOOKUP(B14,'[1]RL 3h'!$C$6:$D$42,2,0)</f>
        <v>613.15789473684208</v>
      </c>
      <c r="G14" s="33">
        <f>VLOOKUP(B14,'[1]RL 4h'!$C$7:$D$29,2,0)</f>
        <v>979.16666666666663</v>
      </c>
      <c r="H14" s="31"/>
      <c r="I14" s="31">
        <f>VLOOKUP(B14,'[1]RL 6h'!$C$7:$D$31,2,0)</f>
        <v>388.34951456310682</v>
      </c>
      <c r="J14" s="33">
        <f>VLOOKUP(B14,'[1]RL 7h'!$D$6:$E$31,2,0)</f>
        <v>867.74211275557786</v>
      </c>
      <c r="K14" s="32" t="e">
        <f>VLOOKUP(B14,'[1]RL 8h'!$B$5:$D$37,2,0)</f>
        <v>#N/A</v>
      </c>
      <c r="L14" s="33">
        <f>VLOOKUP(B14,'[1]T-Std 2021'!$C$5:$D$37,2,0)</f>
        <v>608.69565217391312</v>
      </c>
      <c r="M14" s="34">
        <f>VLOOKUP(B14,'[1]RL JG4'!$C$5:$D$42,2,0)</f>
        <v>950</v>
      </c>
      <c r="N14" s="35">
        <f t="shared" si="0"/>
        <v>5276.1255160971768</v>
      </c>
      <c r="O14" s="40">
        <f>D14+F14+G14+J14+L14+M14</f>
        <v>4887.77600153407</v>
      </c>
      <c r="P14" s="16"/>
      <c r="Q14" s="114"/>
    </row>
    <row r="15" spans="1:17" ht="20.45" customHeight="1" x14ac:dyDescent="0.3">
      <c r="A15" s="25">
        <v>11</v>
      </c>
      <c r="B15" s="26" t="s">
        <v>32</v>
      </c>
      <c r="C15" s="39"/>
      <c r="D15" s="28">
        <f>VLOOKUP(B15,'[1]RL 1h'!$C$6:$D$33,2,0)</f>
        <v>977.58472966257148</v>
      </c>
      <c r="E15" s="29"/>
      <c r="F15" s="42" t="e">
        <f>VLOOKUP(B15,'[1]RL 3h'!$C$6:$D$42,2,0)</f>
        <v>#DIV/0!</v>
      </c>
      <c r="G15" s="33">
        <f>VLOOKUP(B15,'[1]RL 4h'!$C$7:$D$29,2,0)</f>
        <v>810.34482758620686</v>
      </c>
      <c r="H15" s="31"/>
      <c r="I15" s="30">
        <f>VLOOKUP(B15,'[1]RL 6h'!$C$7:$D$31,2,0)</f>
        <v>1000</v>
      </c>
      <c r="J15" s="33">
        <f>VLOOKUP(B15,'[1]RL 7h'!$D$6:$E$31,2,0)</f>
        <v>930.79595120951603</v>
      </c>
      <c r="K15" s="32" t="e">
        <f>VLOOKUP(B15,'[1]RL 8h'!$B$5:$D$37,2,0)</f>
        <v>#N/A</v>
      </c>
      <c r="L15" s="33">
        <f>VLOOKUP(B15,'[1]T-Std 2021'!$C$4:$D$27,2,0)</f>
        <v>347.82608695652175</v>
      </c>
      <c r="M15" s="34">
        <f>VLOOKUP(B15,'[1]RL JG4'!$C$5:$D$42,2,0)</f>
        <v>787.5</v>
      </c>
      <c r="N15" s="35">
        <f t="shared" si="0"/>
        <v>4854.0515954148159</v>
      </c>
      <c r="O15" s="40">
        <f>D15+G15+I15+J15+L15+M15</f>
        <v>4854.0515954148159</v>
      </c>
      <c r="P15" s="16"/>
      <c r="Q15" s="114"/>
    </row>
    <row r="16" spans="1:17" ht="20.45" customHeight="1" x14ac:dyDescent="0.3">
      <c r="A16" s="25">
        <v>12</v>
      </c>
      <c r="B16" s="26" t="s">
        <v>33</v>
      </c>
      <c r="C16" s="44"/>
      <c r="D16" s="29" t="e">
        <f>VLOOKUP(B16,'[1]RL 1h'!$C$6:$D$33,2,0)</f>
        <v>#N/A</v>
      </c>
      <c r="E16" s="29"/>
      <c r="F16" s="45">
        <f>VLOOKUP(B16,'[1]RL 3h'!$C$6:$D$42,2,0)</f>
        <v>1000</v>
      </c>
      <c r="G16" s="33">
        <f>VLOOKUP(B16,'[1]RL 4h'!$C$7:$D$29,2,0)</f>
        <v>796.61016949152543</v>
      </c>
      <c r="H16" s="31"/>
      <c r="I16" s="33">
        <f>VLOOKUP(B16,'[1]RL 6h'!$C$7:$D$31,2,0)</f>
        <v>700.97087378640776</v>
      </c>
      <c r="J16" s="33">
        <f>VLOOKUP(B16,'[1]RL 7h'!$D$6:$E$31,2,0)</f>
        <v>865.07771431586582</v>
      </c>
      <c r="K16" s="32" t="e">
        <f>VLOOKUP(B16,'[1]RL 8h'!$B$5:$D$37,2,0)</f>
        <v>#N/A</v>
      </c>
      <c r="L16" s="33">
        <f>VLOOKUP(B16,'[1]T-Std 2021'!$C$5:$D$37,2,0)</f>
        <v>304.34782608695656</v>
      </c>
      <c r="M16" s="34">
        <f>VLOOKUP(B16,'[1]RL JG4'!$C$5:$D$42,2,0)</f>
        <v>950</v>
      </c>
      <c r="N16" s="35">
        <f t="shared" si="0"/>
        <v>4617.0065836807553</v>
      </c>
      <c r="O16" s="40">
        <f>F16+G16+I16+J16+L16+M16</f>
        <v>4617.0065836807553</v>
      </c>
      <c r="P16" s="16"/>
      <c r="Q16" s="114"/>
    </row>
    <row r="17" spans="1:20" ht="21" customHeight="1" x14ac:dyDescent="0.3">
      <c r="A17" s="25">
        <v>13</v>
      </c>
      <c r="B17" s="46" t="s">
        <v>34</v>
      </c>
      <c r="C17" s="47"/>
      <c r="D17" s="48" t="e">
        <f>VLOOKUP(B17,'[1]RL 1h'!$C$6:$D$33,2,0)</f>
        <v>#N/A</v>
      </c>
      <c r="E17" s="48"/>
      <c r="F17" s="49" t="e">
        <f>VLOOKUP(B17,'[1]RL 3h'!$C$6:$D$42,2,0)</f>
        <v>#N/A</v>
      </c>
      <c r="G17" s="50">
        <f>VLOOKUP(B17,'[1]RL 4h'!$C$7:$D$29,2,0)</f>
        <v>921.56862745098033</v>
      </c>
      <c r="H17" s="48"/>
      <c r="I17" s="50">
        <f>VLOOKUP(B17,'[1]RL 6h'!$C$7:$D$31,2,0)</f>
        <v>925.242718446602</v>
      </c>
      <c r="J17" s="50">
        <f>VLOOKUP(B17,'[1]RL 7h'!$D$6:$E$31,2,0)</f>
        <v>898.25212495160054</v>
      </c>
      <c r="K17" s="50">
        <f>VLOOKUP(B17,'[1]RL 8h'!$B$5:$D$37,2,0)</f>
        <v>891.63179916317995</v>
      </c>
      <c r="L17" s="50">
        <f>VLOOKUP(B17,'[1]T-Std 2021'!$C$5:$D$37,2,0)</f>
        <v>782.60869565217399</v>
      </c>
      <c r="M17" s="51">
        <f>VLOOKUP(B17,'[1]RL JG4'!$C$5:$D$42,2,0)</f>
        <v>750</v>
      </c>
      <c r="N17" s="52">
        <f t="shared" si="0"/>
        <v>5169.303965664536</v>
      </c>
      <c r="O17" s="53">
        <f>G17+I17+J17+L17+M17</f>
        <v>4277.6721665013565</v>
      </c>
      <c r="P17" s="54"/>
      <c r="Q17" s="114"/>
      <c r="T17" s="55" t="s">
        <v>35</v>
      </c>
    </row>
    <row r="18" spans="1:20" ht="21.75" thickBot="1" x14ac:dyDescent="0.4">
      <c r="A18" s="25">
        <v>14</v>
      </c>
      <c r="B18" s="56" t="s">
        <v>36</v>
      </c>
      <c r="C18" s="57"/>
      <c r="D18" s="58">
        <f>VLOOKUP(B18,'[1]RL 1h'!$C$6:$D$33,2,0)</f>
        <v>814.11513277985671</v>
      </c>
      <c r="E18" s="59"/>
      <c r="F18" s="58">
        <f>VLOOKUP(B18,'[1]RL 3h'!$C$6:$D$42,2,0)</f>
        <v>671.875</v>
      </c>
      <c r="G18" s="58">
        <f>VLOOKUP(B18,'[1]RL 4h'!$C$7:$D$29,2,0)</f>
        <v>671.42857142857133</v>
      </c>
      <c r="H18" s="59"/>
      <c r="I18" s="58">
        <f>VLOOKUP(B18,'[1]RL 6h'!$C$7:$D$31,2,0)</f>
        <v>347.57281553398059</v>
      </c>
      <c r="J18" s="60" t="e">
        <f>VLOOKUP(B18,'[1]RL 7h'!$D$6:$E$31,2,0)</f>
        <v>#N/A</v>
      </c>
      <c r="K18" s="60" t="e">
        <f>VLOOKUP(B18,'[1]RL 8h'!$B$5:$D$37,2,0)</f>
        <v>#N/A</v>
      </c>
      <c r="L18" s="58">
        <f>VLOOKUP(B18,'[1]T-Std 2021'!$C$5:$D$37,2,0)</f>
        <v>739.13043478260863</v>
      </c>
      <c r="M18" s="61">
        <f>VLOOKUP(B18,'[1]RL JG4'!$C$5:$D$42,2,0)</f>
        <v>862.5</v>
      </c>
      <c r="N18" s="62">
        <f t="shared" si="0"/>
        <v>4106.6219545250169</v>
      </c>
      <c r="O18" s="63">
        <f>D18+F18+G18+I18+L18+M18</f>
        <v>4106.6219545250169</v>
      </c>
      <c r="P18" s="64"/>
      <c r="Q18" s="65" t="s">
        <v>37</v>
      </c>
    </row>
    <row r="19" spans="1:20" ht="20.45" customHeight="1" thickTop="1" x14ac:dyDescent="0.3">
      <c r="A19" s="25">
        <v>15</v>
      </c>
      <c r="B19" s="66" t="s">
        <v>38</v>
      </c>
      <c r="C19" s="67"/>
      <c r="D19" s="28">
        <f>VLOOKUP(B19,'[1]RL 1h'!$C$6:$D$33,2,0)</f>
        <v>907.26823837821473</v>
      </c>
      <c r="E19" s="29"/>
      <c r="F19" s="42" t="e">
        <f>VLOOKUP(B19,'[1]RL 3h'!$C$6:$D$42,2,0)</f>
        <v>#DIV/0!</v>
      </c>
      <c r="G19" s="28">
        <f>VLOOKUP(B19,'[1]RL 4h'!$C$7:$D$29,2,0)</f>
        <v>886.79245283018872</v>
      </c>
      <c r="H19" s="29"/>
      <c r="I19" s="29" t="e">
        <f>VLOOKUP(B19,'[1]RL 6h'!$C$7:$D$31,2,0)</f>
        <v>#N/A</v>
      </c>
      <c r="J19" s="42" t="e">
        <f>VLOOKUP(B19,'[1]RL 7h'!$D$6:$E$31,2,0)</f>
        <v>#N/A</v>
      </c>
      <c r="K19" s="42" t="e">
        <f>VLOOKUP(B19,'[1]RL 8h'!$B$5:$D$37,2,0)</f>
        <v>#N/A</v>
      </c>
      <c r="L19" s="28">
        <f>VLOOKUP(B19,'[1]T-Std 2021'!$C$5:$D$37,2,0)</f>
        <v>434.78260869565219</v>
      </c>
      <c r="M19" s="34">
        <f>VLOOKUP(B19,'[1]RL JG4'!$C$5:$D$42,2,0)</f>
        <v>875</v>
      </c>
      <c r="N19" s="68">
        <f t="shared" si="0"/>
        <v>3103.8432999040556</v>
      </c>
      <c r="O19" s="69">
        <f>D19+G19+L19+M19</f>
        <v>3103.8432999040556</v>
      </c>
      <c r="P19" s="70" t="s">
        <v>39</v>
      </c>
      <c r="Q19" s="71"/>
    </row>
    <row r="20" spans="1:20" ht="20.45" customHeight="1" x14ac:dyDescent="0.3">
      <c r="A20" s="25">
        <v>16</v>
      </c>
      <c r="B20" s="26" t="s">
        <v>40</v>
      </c>
      <c r="C20" s="72"/>
      <c r="D20" s="29" t="e">
        <f>VLOOKUP(B20,'[1]RL 1h'!$C$6:$D$33,2,0)</f>
        <v>#N/A</v>
      </c>
      <c r="E20" s="29"/>
      <c r="F20" s="28">
        <f>VLOOKUP(B20,'[1]RL 3h'!$C$6:$D$42,2,0)</f>
        <v>939.78494623655911</v>
      </c>
      <c r="G20" s="33">
        <f>VLOOKUP(B20,'[1]RL 4h'!$C$7:$D$29,2,0)</f>
        <v>681.15942028985512</v>
      </c>
      <c r="H20" s="31"/>
      <c r="I20" s="31" t="e">
        <f>VLOOKUP(B20,'[1]RL 6h'!$C$7:$D$31,2,0)</f>
        <v>#N/A</v>
      </c>
      <c r="J20" s="32" t="e">
        <f>VLOOKUP(B20,'[1]RL 7h'!$D$6:$E$31,2,0)</f>
        <v>#N/A</v>
      </c>
      <c r="K20" s="32" t="e">
        <f>VLOOKUP(B20,'[1]RL 8h'!$B$5:$D$37,2,0)</f>
        <v>#N/A</v>
      </c>
      <c r="L20" s="33">
        <f>VLOOKUP(B20,'[1]T-Std 2021'!$C$5:$D$37,2,0)</f>
        <v>130.43478260869566</v>
      </c>
      <c r="M20" s="73">
        <f>VLOOKUP(B20,'[1]RL JG4'!$C$5:$D$42,2,0)</f>
        <v>1062.5</v>
      </c>
      <c r="N20" s="35">
        <f t="shared" si="0"/>
        <v>2813.8791491351103</v>
      </c>
      <c r="O20" s="40">
        <f>F20+G20+L20+M20</f>
        <v>2813.8791491351103</v>
      </c>
      <c r="P20" s="74" t="s">
        <v>39</v>
      </c>
      <c r="Q20" s="75"/>
    </row>
    <row r="21" spans="1:20" ht="20.45" customHeight="1" x14ac:dyDescent="0.35">
      <c r="A21" s="25">
        <v>17</v>
      </c>
      <c r="B21" s="66" t="s">
        <v>41</v>
      </c>
      <c r="C21" s="67"/>
      <c r="D21" s="29" t="e">
        <f>VLOOKUP(B21,'[1]RL 1h'!$C$6:$D$33,2,0)</f>
        <v>#N/A</v>
      </c>
      <c r="E21" s="29"/>
      <c r="F21" s="42" t="e">
        <f>VLOOKUP(B21,'[1]RL 3h'!$C$6:$D$42,2,0)</f>
        <v>#N/A</v>
      </c>
      <c r="G21" s="33">
        <f>VLOOKUP(B21,'[1]RL 4h'!$C$7:$D$29,2,0)</f>
        <v>796.61016949152543</v>
      </c>
      <c r="H21" s="31"/>
      <c r="I21" s="31" t="e">
        <f>VLOOKUP(B21,'[1]RL 6h'!$C$7:$D$31,2,0)</f>
        <v>#N/A</v>
      </c>
      <c r="J21" s="32" t="e">
        <f>VLOOKUP(B21,'[1]RL 7h'!$D$6:$E$31,2,0)</f>
        <v>#N/A</v>
      </c>
      <c r="K21" s="32" t="e">
        <f>VLOOKUP(B21,'[1]RL 8h'!$B$5:$D$37,2,0)</f>
        <v>#N/A</v>
      </c>
      <c r="L21" s="33">
        <f>VLOOKUP(B21,'[1]T-Std 2021'!$C$5:$D$37,2,0)</f>
        <v>565.21739130434776</v>
      </c>
      <c r="M21" s="34">
        <f>VLOOKUP(B21,'[1]RL JG4'!$C$5:$D$42,2,0)</f>
        <v>975</v>
      </c>
      <c r="N21" s="68">
        <f t="shared" si="0"/>
        <v>2336.8275607958731</v>
      </c>
      <c r="O21" s="69">
        <f>G21+L21+M21</f>
        <v>2336.8275607958731</v>
      </c>
      <c r="P21" s="76" t="s">
        <v>42</v>
      </c>
      <c r="Q21" s="77"/>
    </row>
    <row r="22" spans="1:20" ht="20.25" x14ac:dyDescent="0.3">
      <c r="A22" s="25">
        <v>18</v>
      </c>
      <c r="B22" s="66" t="s">
        <v>43</v>
      </c>
      <c r="C22" s="27"/>
      <c r="D22" s="29" t="e">
        <f>VLOOKUP(B22,'[1]RL 1h'!$C$6:$D$33,2,0)</f>
        <v>#N/A</v>
      </c>
      <c r="E22" s="29"/>
      <c r="F22" s="42" t="e">
        <f>VLOOKUP(B22,'[1]RL 3h'!$C$6:$D$42,2,0)</f>
        <v>#DIV/0!</v>
      </c>
      <c r="G22" s="33">
        <f>VLOOKUP(B22,'[1]RL 4h'!$C$7:$D$29,2,0)</f>
        <v>921.56862745098033</v>
      </c>
      <c r="H22" s="31"/>
      <c r="I22" s="31" t="e">
        <f>VLOOKUP(B22,'[1]RL 6h'!$C$7:$D$31,2,0)</f>
        <v>#N/A</v>
      </c>
      <c r="J22" s="32" t="e">
        <f>VLOOKUP(B22,'[1]RL 7h'!$D$6:$E$31,2,0)</f>
        <v>#N/A</v>
      </c>
      <c r="K22" s="32" t="e">
        <f>VLOOKUP(B22,'[1]RL 8h'!$B$5:$D$37,2,0)</f>
        <v>#N/A</v>
      </c>
      <c r="L22" s="33">
        <f>VLOOKUP(B22,'[1]T-Std 2021'!$C$5:$D$37,2,0)</f>
        <v>173.91304347826087</v>
      </c>
      <c r="M22" s="73">
        <f>VLOOKUP(B22,'[1]RL JG4'!$C$5:$D$42,2,0)</f>
        <v>1087.5</v>
      </c>
      <c r="N22" s="68">
        <f t="shared" si="0"/>
        <v>2182.9816709292413</v>
      </c>
      <c r="O22" s="69">
        <f>G22+L22+M22</f>
        <v>2182.9816709292413</v>
      </c>
      <c r="P22" s="76" t="s">
        <v>42</v>
      </c>
      <c r="Q22" s="75"/>
    </row>
    <row r="23" spans="1:20" ht="19.149999999999999" customHeight="1" x14ac:dyDescent="0.3">
      <c r="A23" s="25">
        <v>19</v>
      </c>
      <c r="B23" s="78" t="s">
        <v>44</v>
      </c>
      <c r="C23" s="79"/>
      <c r="D23" s="29" t="e">
        <f>VLOOKUP(B23,'[1]RL 1h'!$C$6:$D$33,2,0)</f>
        <v>#N/A</v>
      </c>
      <c r="E23" s="29"/>
      <c r="F23" s="42" t="e">
        <f>VLOOKUP(B23,'[1]RL 3h'!$C$6:$D$42,2,0)</f>
        <v>#N/A</v>
      </c>
      <c r="G23" s="33">
        <f>VLOOKUP(B23,'[1]RL 4h'!$C$7:$D$29,2,0)</f>
        <v>734.375</v>
      </c>
      <c r="H23" s="31"/>
      <c r="I23" s="31" t="e">
        <f>VLOOKUP(B23,'[1]RL 6h'!$C$7:$D$31,2,0)</f>
        <v>#N/A</v>
      </c>
      <c r="J23" s="32" t="e">
        <f>VLOOKUP(B23,'[1]RL 7h'!$D$6:$E$31,2,0)</f>
        <v>#N/A</v>
      </c>
      <c r="K23" s="32" t="e">
        <f>VLOOKUP(B23,'[1]RL 8h'!$B$5:$D$37,2,0)</f>
        <v>#N/A</v>
      </c>
      <c r="L23" s="33">
        <f>VLOOKUP(B23,'[1]T-Std 2021'!$C$5:$D$37,2,0)</f>
        <v>304.34782608695656</v>
      </c>
      <c r="M23" s="34">
        <f>VLOOKUP(B23,'[1]RL JG4'!$C$5:$D$42,2,0)</f>
        <v>912.5</v>
      </c>
      <c r="N23" s="68">
        <f t="shared" si="0"/>
        <v>1951.2228260869565</v>
      </c>
      <c r="O23" s="69">
        <f>G23+L23+M23</f>
        <v>1951.2228260869565</v>
      </c>
      <c r="P23" s="76" t="s">
        <v>42</v>
      </c>
      <c r="Q23" s="75"/>
    </row>
    <row r="24" spans="1:20" ht="20.25" x14ac:dyDescent="0.3">
      <c r="A24" s="25">
        <v>20</v>
      </c>
      <c r="B24" s="26" t="s">
        <v>45</v>
      </c>
      <c r="C24" s="80"/>
      <c r="D24" s="29"/>
      <c r="E24" s="29"/>
      <c r="F24" s="29"/>
      <c r="G24" s="31"/>
      <c r="H24" s="31"/>
      <c r="I24" s="33">
        <f>VLOOKUP(B24,'[1]RL 6h'!$C$7:$D$31,2,0)</f>
        <v>605.82524271844659</v>
      </c>
      <c r="J24" s="32" t="e">
        <f>VLOOKUP(B24,'[1]RL 7h'!$D$6:$E$31,2,0)</f>
        <v>#N/A</v>
      </c>
      <c r="K24" s="31"/>
      <c r="L24" s="31" t="e">
        <f>VLOOKUP(B24,'[1]T-Std 2021'!$C$5:$D$37,2,0)</f>
        <v>#N/A</v>
      </c>
      <c r="M24" s="73">
        <f>VLOOKUP(B24,'[1]RL JG4'!$C$5:$D$42,2,0)</f>
        <v>1112.5</v>
      </c>
      <c r="N24" s="35">
        <f t="shared" si="0"/>
        <v>1718.3252427184466</v>
      </c>
      <c r="O24" s="40">
        <f>I24+M24</f>
        <v>1718.3252427184466</v>
      </c>
      <c r="P24" s="81" t="s">
        <v>46</v>
      </c>
      <c r="Q24" s="75"/>
    </row>
    <row r="25" spans="1:20" ht="20.25" x14ac:dyDescent="0.3">
      <c r="A25" s="25">
        <v>21</v>
      </c>
      <c r="B25" s="26" t="s">
        <v>47</v>
      </c>
      <c r="C25" s="44"/>
      <c r="D25" s="29" t="e">
        <f>VLOOKUP(B25,'[1]RL 1h'!$C$6:$D$33,2,0)</f>
        <v>#N/A</v>
      </c>
      <c r="E25" s="29"/>
      <c r="F25" s="42" t="e">
        <f>VLOOKUP(B25,'[1]RL 3h'!$C$6:$D$42,2,0)</f>
        <v>#DIV/0!</v>
      </c>
      <c r="G25" s="31" t="e">
        <f>VLOOKUP(B25,'[1]RL 4h'!$C$7:$D$29,2,0)</f>
        <v>#DIV/0!</v>
      </c>
      <c r="H25" s="31"/>
      <c r="I25" s="33">
        <f>VLOOKUP(B25,'[1]RL 6h'!$C$7:$D$31,2,0)</f>
        <v>728.15533980582518</v>
      </c>
      <c r="J25" s="32" t="e">
        <f>VLOOKUP(B25,'[1]RL 7h'!$D$6:$E$31,2,0)</f>
        <v>#N/A</v>
      </c>
      <c r="K25" s="32" t="e">
        <f>VLOOKUP(B25,'[1]RL 8h'!$B$5:$D$37,2,0)</f>
        <v>#N/A</v>
      </c>
      <c r="L25" s="33">
        <f>VLOOKUP(B25,'[1]T-Std 2021'!$C$5:$D$37,2,0)</f>
        <v>43.478260869565219</v>
      </c>
      <c r="M25" s="34">
        <f>VLOOKUP(B25,'[1]RL JG4'!$C$5:$D$42,2,0)</f>
        <v>937.5</v>
      </c>
      <c r="N25" s="35">
        <f t="shared" si="0"/>
        <v>1709.1336006753904</v>
      </c>
      <c r="O25" s="40">
        <f>I25+L25+M25</f>
        <v>1709.1336006753904</v>
      </c>
      <c r="P25" s="76" t="s">
        <v>42</v>
      </c>
      <c r="Q25" s="75"/>
      <c r="R25" s="82"/>
    </row>
    <row r="26" spans="1:20" ht="20.25" x14ac:dyDescent="0.3">
      <c r="A26" s="25">
        <v>22</v>
      </c>
      <c r="B26" s="26" t="s">
        <v>48</v>
      </c>
      <c r="C26" s="39"/>
      <c r="D26" s="29" t="e">
        <f>VLOOKUP(B26,'[1]RL 1h'!$C$6:$D$33,2,0)</f>
        <v>#N/A</v>
      </c>
      <c r="E26" s="29"/>
      <c r="F26" s="28">
        <f>VLOOKUP(B26,'[1]RL 3h'!$C$6:$D$42,2,0)</f>
        <v>630.55555555555554</v>
      </c>
      <c r="G26" s="31" t="e">
        <f>VLOOKUP(B26,'[1]RL 4h'!$C$7:$D$29,2,0)</f>
        <v>#N/A</v>
      </c>
      <c r="H26" s="31"/>
      <c r="I26" s="31" t="e">
        <f>VLOOKUP(B26,'[1]RL 6h'!$C$7:$D$31,2,0)</f>
        <v>#N/A</v>
      </c>
      <c r="J26" s="32" t="e">
        <f>VLOOKUP(B26,'[1]RL 7h'!$D$6:$E$31,2,0)</f>
        <v>#N/A</v>
      </c>
      <c r="K26" s="32" t="e">
        <f>VLOOKUP(B26,'[1]RL 8h'!$B$5:$D$37,2,0)</f>
        <v>#N/A</v>
      </c>
      <c r="L26" s="33">
        <f>VLOOKUP(B26,'[1]T-Std 2021'!$C$5:$D$37,2,0)</f>
        <v>173.91304347826087</v>
      </c>
      <c r="M26" s="34">
        <f>VLOOKUP(B26,'[1]RL JG4'!$C$5:$D$42,2,0)</f>
        <v>900</v>
      </c>
      <c r="N26" s="35">
        <f t="shared" si="0"/>
        <v>1704.4685990338164</v>
      </c>
      <c r="O26" s="40">
        <f>F26+L26+M26</f>
        <v>1704.4685990338164</v>
      </c>
      <c r="P26" s="76" t="s">
        <v>42</v>
      </c>
      <c r="Q26" s="75"/>
      <c r="R26" s="82"/>
    </row>
    <row r="27" spans="1:20" ht="20.25" x14ac:dyDescent="0.3">
      <c r="A27" s="25">
        <v>23</v>
      </c>
      <c r="B27" s="26" t="s">
        <v>49</v>
      </c>
      <c r="C27" s="39"/>
      <c r="D27" s="29" t="e">
        <f>VLOOKUP(B27,'[1]RL 1h'!$C$6:$D$33,2,0)</f>
        <v>#N/A</v>
      </c>
      <c r="E27" s="29"/>
      <c r="F27" s="42" t="e">
        <f>VLOOKUP(B27,'[1]RL 3h'!$C$6:$D$42,2,0)</f>
        <v>#N/A</v>
      </c>
      <c r="G27" s="31" t="e">
        <f>VLOOKUP(B27,'[1]RL 4h'!$C$7:$D$29,2,0)</f>
        <v>#N/A</v>
      </c>
      <c r="H27" s="31"/>
      <c r="I27" s="33">
        <f>VLOOKUP(B27,'[1]RL 6h'!$C$7:$D$31,2,0)</f>
        <v>401.94174757281553</v>
      </c>
      <c r="J27" s="32" t="e">
        <f>VLOOKUP(B27,'[1]RL 7h'!$D$6:$E$31,2,0)</f>
        <v>#N/A</v>
      </c>
      <c r="K27" s="32" t="e">
        <f>VLOOKUP(B27,'[1]RL 8h'!$B$5:$D$37,2,0)</f>
        <v>#N/A</v>
      </c>
      <c r="L27" s="33">
        <f>VLOOKUP(B27,'[1]T-Std 2021'!$C$5:$D$37,2,0)</f>
        <v>130.43478260869566</v>
      </c>
      <c r="M27" s="34">
        <f>VLOOKUP(B27,'[1]RL JG4'!$C$5:$D$42,2,0)</f>
        <v>725</v>
      </c>
      <c r="N27" s="35">
        <f t="shared" si="0"/>
        <v>1257.376530181511</v>
      </c>
      <c r="O27" s="40">
        <f>I27+L27+M27</f>
        <v>1257.376530181511</v>
      </c>
      <c r="P27" s="76" t="s">
        <v>42</v>
      </c>
      <c r="Q27" s="75"/>
      <c r="R27" s="82"/>
    </row>
    <row r="28" spans="1:20" ht="20.25" x14ac:dyDescent="0.3">
      <c r="A28" s="25">
        <v>24</v>
      </c>
      <c r="B28" s="26" t="s">
        <v>50</v>
      </c>
      <c r="C28" s="80"/>
      <c r="D28" s="29" t="e">
        <f>VLOOKUP(B28,'[1]RL 1h'!$C$6:$D$33,2,0)</f>
        <v>#N/A</v>
      </c>
      <c r="E28" s="29"/>
      <c r="F28" s="42" t="e">
        <f>VLOOKUP(B28,'[1]RL 3h'!$C$6:$D$42,2,0)</f>
        <v>#N/A</v>
      </c>
      <c r="G28" s="31" t="e">
        <f>VLOOKUP(B28,'[1]RL 4h'!$C$7:$D$29,2,0)</f>
        <v>#N/A</v>
      </c>
      <c r="H28" s="31"/>
      <c r="I28" s="31" t="e">
        <f>VLOOKUP(B28,'[1]RL 6h'!$C$7:$D$31,2,0)</f>
        <v>#N/A</v>
      </c>
      <c r="J28" s="32" t="e">
        <f>VLOOKUP(B28,'[1]RL 7h'!$D$6:$E$31,2,0)</f>
        <v>#N/A</v>
      </c>
      <c r="K28" s="32" t="e">
        <f>VLOOKUP(B28,'[1]RL 8h'!$B$5:$D$37,2,0)</f>
        <v>#N/A</v>
      </c>
      <c r="L28" s="31" t="e">
        <f>VLOOKUP(B28,'[1]T-Std 2021'!$C$5:$D$37,2,0)</f>
        <v>#N/A</v>
      </c>
      <c r="M28" s="73">
        <f>VLOOKUP(B28,'[1]RL JG4'!$C$5:$D$42,2,0)</f>
        <v>1037.5</v>
      </c>
      <c r="N28" s="35">
        <f t="shared" si="0"/>
        <v>1037.5</v>
      </c>
      <c r="O28" s="40">
        <f>M28</f>
        <v>1037.5</v>
      </c>
      <c r="P28" s="16"/>
      <c r="Q28" s="75"/>
    </row>
    <row r="29" spans="1:20" ht="20.25" x14ac:dyDescent="0.3">
      <c r="A29" s="25">
        <v>25</v>
      </c>
      <c r="B29" s="83" t="s">
        <v>51</v>
      </c>
      <c r="C29" s="44"/>
      <c r="D29" s="29" t="e">
        <f>VLOOKUP(B29,'[1]RL 1h'!$C$6:$D$33,2,0)</f>
        <v>#N/A</v>
      </c>
      <c r="E29" s="29"/>
      <c r="F29" s="42" t="e">
        <f>VLOOKUP(B29,'[1]RL 3h'!$C$6:$D$42,2,0)</f>
        <v>#N/A</v>
      </c>
      <c r="G29" s="31" t="e">
        <f>VLOOKUP(B29,'[1]RL 4h'!$C$7:$D$29,2,0)</f>
        <v>#DIV/0!</v>
      </c>
      <c r="H29" s="31"/>
      <c r="I29" s="31" t="e">
        <f>VLOOKUP(B29,'[1]RL 6h'!$C$7:$D$31,2,0)</f>
        <v>#N/A</v>
      </c>
      <c r="J29" s="32" t="e">
        <f>VLOOKUP(B29,'[1]RL 7h'!$D$6:$E$31,2,0)</f>
        <v>#N/A</v>
      </c>
      <c r="K29" s="32" t="e">
        <f>VLOOKUP(B29,'[1]RL 8h'!$B$5:$D$37,2,0)</f>
        <v>#N/A</v>
      </c>
      <c r="L29" s="33">
        <f>VLOOKUP(B29,'[1]T-Std 2021'!$C$5:$D$37,2,0)</f>
        <v>0</v>
      </c>
      <c r="M29" s="73">
        <f>VLOOKUP(B29,'[1]RL JG4'!$C$5:$D$42,2,0)</f>
        <v>1012.5</v>
      </c>
      <c r="N29" s="35">
        <f t="shared" si="0"/>
        <v>1012.5</v>
      </c>
      <c r="O29" s="40">
        <f>L29+M29</f>
        <v>1012.5</v>
      </c>
      <c r="P29" s="16"/>
      <c r="Q29" s="75"/>
    </row>
    <row r="30" spans="1:20" ht="20.25" x14ac:dyDescent="0.3">
      <c r="A30" s="25">
        <v>26</v>
      </c>
      <c r="B30" s="26" t="s">
        <v>52</v>
      </c>
      <c r="C30" s="84"/>
      <c r="D30" s="29" t="e">
        <f>VLOOKUP(B30,'[1]RL 1h'!$C$6:$D$33,2,0)</f>
        <v>#N/A</v>
      </c>
      <c r="E30" s="31"/>
      <c r="F30" s="42" t="e">
        <f>VLOOKUP(B30,'[1]RL 3h'!$C$6:$D$42,2,0)</f>
        <v>#DIV/0!</v>
      </c>
      <c r="G30" s="31" t="e">
        <f>VLOOKUP(B30,'[1]RL 4h'!$C$7:$D$29,2,0)</f>
        <v>#N/A</v>
      </c>
      <c r="H30" s="31"/>
      <c r="I30" s="31" t="e">
        <f>VLOOKUP(B30,'[1]RL 6h'!$C$7:$D$31,2,0)</f>
        <v>#N/A</v>
      </c>
      <c r="J30" s="32" t="e">
        <f>VLOOKUP(B30,'[1]RL 7h'!$D$6:$E$31,2,0)</f>
        <v>#N/A</v>
      </c>
      <c r="K30" s="32" t="e">
        <f>VLOOKUP(B30,'[1]RL 8h'!$B$5:$D$37,2,0)</f>
        <v>#N/A</v>
      </c>
      <c r="L30" s="33">
        <f>VLOOKUP(B30,'[1]T-Std 2021'!$C$5:$D$37,2,0)</f>
        <v>0</v>
      </c>
      <c r="M30" s="34">
        <f>VLOOKUP(B30,'[1]RL JG4'!$C$5:$D$42,2,0)</f>
        <v>962.5</v>
      </c>
      <c r="N30" s="35">
        <f t="shared" si="0"/>
        <v>962.5</v>
      </c>
      <c r="O30" s="40">
        <f>L30+M30</f>
        <v>962.5</v>
      </c>
      <c r="P30" s="16"/>
      <c r="Q30" s="75"/>
    </row>
    <row r="31" spans="1:20" ht="20.25" x14ac:dyDescent="0.3">
      <c r="A31" s="25">
        <v>27</v>
      </c>
      <c r="B31" s="26" t="s">
        <v>53</v>
      </c>
      <c r="C31" s="39"/>
      <c r="D31" s="29" t="e">
        <f>VLOOKUP(B31,'[1]RL 1h'!$C$6:$D$33,2,0)</f>
        <v>#N/A</v>
      </c>
      <c r="E31" s="31"/>
      <c r="F31" s="42" t="e">
        <f>VLOOKUP(B31,'[1]RL 3h'!$C$6:$D$42,2,0)</f>
        <v>#DIV/0!</v>
      </c>
      <c r="G31" s="31" t="e">
        <f>VLOOKUP(B31,'[1]RL 4h'!$C$7:$D$29,2,0)</f>
        <v>#N/A</v>
      </c>
      <c r="H31" s="31"/>
      <c r="I31" s="31" t="e">
        <f>VLOOKUP(B31,'[1]RL 6h'!$C$7:$D$31,2,0)</f>
        <v>#N/A</v>
      </c>
      <c r="J31" s="32" t="e">
        <f>VLOOKUP(B31,'[1]RL 7h'!$D$6:$E$31,2,0)</f>
        <v>#N/A</v>
      </c>
      <c r="K31" s="32" t="e">
        <f>VLOOKUP(B31,'[1]RL 8h'!$B$5:$D$37,2,0)</f>
        <v>#N/A</v>
      </c>
      <c r="L31" s="33">
        <f>VLOOKUP(B31,'[1]T-Std 2021'!$C$5:$D$37,2,0)</f>
        <v>0</v>
      </c>
      <c r="M31" s="34">
        <f>VLOOKUP(B31,'[1]RL JG4'!$C$5:$D$42,2,0)</f>
        <v>812.5</v>
      </c>
      <c r="N31" s="35">
        <f t="shared" si="0"/>
        <v>812.5</v>
      </c>
      <c r="O31" s="40">
        <f>M31</f>
        <v>812.5</v>
      </c>
      <c r="P31" s="16"/>
      <c r="Q31" s="85"/>
    </row>
    <row r="32" spans="1:20" ht="21" thickBot="1" x14ac:dyDescent="0.35">
      <c r="A32" s="25">
        <v>28</v>
      </c>
      <c r="B32" s="86" t="s">
        <v>54</v>
      </c>
      <c r="C32" s="87"/>
      <c r="D32" s="88" t="e">
        <f>VLOOKUP(B32,'[1]RL 1h'!$C$6:$D$33,2,0)</f>
        <v>#N/A</v>
      </c>
      <c r="E32" s="88"/>
      <c r="F32" s="89" t="e">
        <f>VLOOKUP(B32,'[1]RL 3h'!$C$6:$D$42,2,0)</f>
        <v>#DIV/0!</v>
      </c>
      <c r="G32" s="88" t="e">
        <f>VLOOKUP(B32,'[1]RL 4h'!$C$7:$D$29,2,0)</f>
        <v>#N/A</v>
      </c>
      <c r="H32" s="90"/>
      <c r="I32" s="90" t="e">
        <f>VLOOKUP(B32,'[1]RL 6h'!$C$7:$D$31,2,0)</f>
        <v>#N/A</v>
      </c>
      <c r="J32" s="91" t="e">
        <f>VLOOKUP(B32,'[1]RL 7h'!$D$6:$E$31,2,0)</f>
        <v>#N/A</v>
      </c>
      <c r="K32" s="89" t="e">
        <f>VLOOKUP(B32,'[1]RL 8h'!$B$5:$D$37,2,0)</f>
        <v>#N/A</v>
      </c>
      <c r="L32" s="92">
        <f>VLOOKUP(B32,'[1]T-Std 2021'!$C$5:$D$37,2,0)</f>
        <v>0</v>
      </c>
      <c r="M32" s="93">
        <f>VLOOKUP(B32,'[1]RL JG3'!$C$5:$D$42,2,0)</f>
        <v>766.66666666666674</v>
      </c>
      <c r="N32" s="91">
        <f t="shared" si="0"/>
        <v>766.66666666666674</v>
      </c>
      <c r="O32" s="94">
        <f>M32</f>
        <v>766.66666666666674</v>
      </c>
      <c r="P32" s="95"/>
      <c r="Q32" s="85"/>
    </row>
    <row r="33" spans="1:17" ht="36" customHeight="1" thickBot="1" x14ac:dyDescent="0.4">
      <c r="A33" s="96"/>
      <c r="B33" s="97"/>
      <c r="C33" s="98"/>
      <c r="D33" s="99" t="s">
        <v>55</v>
      </c>
      <c r="E33" s="99"/>
      <c r="F33" s="99" t="s">
        <v>55</v>
      </c>
      <c r="G33" s="99" t="s">
        <v>55</v>
      </c>
      <c r="H33" s="99"/>
      <c r="I33" s="99" t="s">
        <v>55</v>
      </c>
      <c r="J33" s="99" t="s">
        <v>55</v>
      </c>
      <c r="K33" s="99" t="s">
        <v>55</v>
      </c>
      <c r="L33" s="99" t="s">
        <v>55</v>
      </c>
      <c r="M33" s="99" t="s">
        <v>55</v>
      </c>
      <c r="N33" s="99" t="s">
        <v>55</v>
      </c>
      <c r="O33" s="99" t="s">
        <v>55</v>
      </c>
      <c r="P33" s="100"/>
      <c r="Q33" s="101"/>
    </row>
    <row r="34" spans="1:17" ht="17.45" customHeight="1" thickTop="1" x14ac:dyDescent="0.25">
      <c r="A34" s="102" t="s">
        <v>56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4"/>
      <c r="L34" s="105"/>
      <c r="Q34" s="10"/>
    </row>
    <row r="35" spans="1:17" ht="17.45" customHeight="1" x14ac:dyDescent="0.25">
      <c r="A35" s="102" t="s">
        <v>57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5"/>
      <c r="Q35" s="10"/>
    </row>
    <row r="36" spans="1:17" x14ac:dyDescent="0.25">
      <c r="A36" s="107"/>
      <c r="Q36" s="10"/>
    </row>
    <row r="37" spans="1:17" x14ac:dyDescent="0.25">
      <c r="A37" s="107"/>
      <c r="Q37" s="10"/>
    </row>
    <row r="38" spans="1:17" ht="18" x14ac:dyDescent="0.25">
      <c r="A38" s="102" t="s">
        <v>58</v>
      </c>
      <c r="Q38" s="10"/>
    </row>
    <row r="39" spans="1:17" ht="15.75" thickBot="1" x14ac:dyDescent="0.3">
      <c r="A39" s="10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10"/>
      <c r="N39" s="109"/>
      <c r="O39" s="109"/>
      <c r="P39" s="109"/>
      <c r="Q39" s="111"/>
    </row>
  </sheetData>
  <mergeCells count="2">
    <mergeCell ref="A1:P1"/>
    <mergeCell ref="Q6:Q17"/>
  </mergeCells>
  <printOptions horizontalCentered="1" verticalCentered="1"/>
  <pageMargins left="0.31496062992125984" right="0.31496062992125984" top="0.39370078740157483" bottom="0.19685039370078741" header="0.31496062992125984" footer="0"/>
  <pageSetup paperSize="9" scale="65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EndRL 2021 sort n Pkt</vt:lpstr>
      <vt:lpstr>'EndRL 2021 sort n Pkt'!Druckbereich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</dc:creator>
  <cp:lastModifiedBy>Angelo</cp:lastModifiedBy>
  <dcterms:created xsi:type="dcterms:W3CDTF">2022-11-13T10:59:34Z</dcterms:created>
  <dcterms:modified xsi:type="dcterms:W3CDTF">2022-11-13T11:02:39Z</dcterms:modified>
</cp:coreProperties>
</file>