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uturetrading.info\"/>
    </mc:Choice>
  </mc:AlternateContent>
  <xr:revisionPtr revIDLastSave="0" documentId="13_ncr:1_{C0221B05-173A-4611-BE4D-6D46C9BFB036}" xr6:coauthVersionLast="45" xr6:coauthVersionMax="45" xr10:uidLastSave="{00000000-0000-0000-0000-000000000000}"/>
  <bookViews>
    <workbookView xWindow="-120" yWindow="-120" windowWidth="29040" windowHeight="15840" xr2:uid="{AA6EA53D-453B-4116-8325-1B9F725303EF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1" i="1"/>
  <c r="B14" i="1"/>
  <c r="B15" i="1"/>
  <c r="D15" i="1"/>
  <c r="G15" i="1"/>
  <c r="H15" i="1"/>
  <c r="I15" i="1"/>
  <c r="B16" i="1"/>
  <c r="D16" i="1"/>
  <c r="G16" i="1"/>
  <c r="H16" i="1"/>
  <c r="I16" i="1"/>
  <c r="B17" i="1"/>
  <c r="D17" i="1"/>
  <c r="G17" i="1"/>
  <c r="H17" i="1"/>
  <c r="I17" i="1"/>
  <c r="B18" i="1"/>
  <c r="D18" i="1"/>
  <c r="G18" i="1"/>
  <c r="H18" i="1"/>
  <c r="I18" i="1"/>
  <c r="B19" i="1"/>
  <c r="D19" i="1"/>
  <c r="G19" i="1"/>
  <c r="H19" i="1"/>
  <c r="I19" i="1"/>
  <c r="B20" i="1"/>
  <c r="D20" i="1"/>
  <c r="G20" i="1"/>
  <c r="H20" i="1"/>
  <c r="I20" i="1"/>
  <c r="B21" i="1"/>
  <c r="D21" i="1"/>
  <c r="G21" i="1"/>
  <c r="H21" i="1"/>
  <c r="I21" i="1"/>
  <c r="B22" i="1"/>
  <c r="D22" i="1"/>
  <c r="G22" i="1"/>
  <c r="H22" i="1"/>
  <c r="I22" i="1"/>
  <c r="B23" i="1"/>
  <c r="D23" i="1"/>
  <c r="G23" i="1"/>
  <c r="H23" i="1"/>
  <c r="I23" i="1"/>
  <c r="B24" i="1"/>
  <c r="D24" i="1"/>
  <c r="G24" i="1"/>
  <c r="H24" i="1"/>
  <c r="I24" i="1"/>
  <c r="B25" i="1"/>
  <c r="D25" i="1"/>
  <c r="G25" i="1"/>
  <c r="H25" i="1"/>
  <c r="I25" i="1"/>
  <c r="B26" i="1"/>
  <c r="D26" i="1"/>
  <c r="G26" i="1"/>
  <c r="H26" i="1"/>
  <c r="I26" i="1"/>
  <c r="B27" i="1"/>
  <c r="D27" i="1"/>
  <c r="G27" i="1"/>
  <c r="H27" i="1"/>
  <c r="I27" i="1"/>
  <c r="B28" i="1"/>
  <c r="D28" i="1"/>
  <c r="G28" i="1"/>
  <c r="H28" i="1"/>
  <c r="I28" i="1"/>
  <c r="G14" i="1"/>
  <c r="H14" i="1"/>
  <c r="I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14" i="1"/>
  <c r="F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5" i="1"/>
  <c r="C14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948E9C68-146C-481A-AB26-BFBFCA1C837B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4" authorId="0" shapeId="0" xr:uid="{E7B6F31F-214C-4908-B1D0-8ED2FB275FCE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5" authorId="0" shapeId="0" xr:uid="{2CAE700C-E9DF-466B-8087-510710B57A4C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6" authorId="0" shapeId="0" xr:uid="{EA22DBA6-4640-4096-BC88-23EF0B52830F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7" authorId="0" shapeId="0" xr:uid="{86AF1E3B-7519-40B5-BA9C-9B0F53CCFA38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8" authorId="0" shapeId="0" xr:uid="{A95AC9FD-6371-4DBB-A951-FA49ED4A6256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10" authorId="0" shapeId="0" xr:uid="{37517C52-94FD-492D-9C32-8A2A560BAA67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  <comment ref="B11" authorId="0" shapeId="0" xr:uid="{F24CE550-C864-4FEF-8160-968559B02CE4}">
      <text>
        <r>
          <rPr>
            <b/>
            <sz val="8"/>
            <color indexed="8"/>
            <rFont val="Tahoma"/>
            <family val="2"/>
          </rPr>
          <t>Tragen Sie Ihre Daten in den gelben Bereich ein.</t>
        </r>
      </text>
    </comment>
  </commentList>
</comments>
</file>

<file path=xl/sharedStrings.xml><?xml version="1.0" encoding="utf-8"?>
<sst xmlns="http://schemas.openxmlformats.org/spreadsheetml/2006/main" count="23" uniqueCount="22">
  <si>
    <t>Money Management Plan</t>
  </si>
  <si>
    <t>Startkapital</t>
  </si>
  <si>
    <t>Startdatum</t>
  </si>
  <si>
    <t>Margin</t>
  </si>
  <si>
    <t>Delta</t>
  </si>
  <si>
    <t>Max Drawdown</t>
  </si>
  <si>
    <t>Erfolg pro Woche</t>
  </si>
  <si>
    <t>Datum</t>
  </si>
  <si>
    <t>Mind. Betrag</t>
  </si>
  <si>
    <t>Max. Betrag</t>
  </si>
  <si>
    <t>Anzahl Kontrakte</t>
  </si>
  <si>
    <t>Initial Margin</t>
  </si>
  <si>
    <t>Check</t>
  </si>
  <si>
    <t>Mindestkapital</t>
  </si>
  <si>
    <t>Risiko</t>
  </si>
  <si>
    <t>Anzahl Wochen bis zum nächsten Kontrakt</t>
  </si>
  <si>
    <t>Erfolg pro Monat</t>
  </si>
  <si>
    <t>pro Kontrakt</t>
  </si>
  <si>
    <t>Zusätzliche Investitionen pro Monat</t>
  </si>
  <si>
    <t>pro Kontrakt nach Gebühren</t>
  </si>
  <si>
    <t>Risikokontrolle*</t>
  </si>
  <si>
    <t>* Risiko = Verhältnis Mindestkapital unter der möglichen Erreichung des max. Drawdowns zum Mindestbetrag für den jeweiligen zu handelnden Kontrakt. Das Risiko sollte langfristig nicht höher als 20 % betragen.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</si>
</sst>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164" formatCode="_-* #,##0.00\ [$€-407]_-;\-* #,##0.00\ [$€-407]_-;_-* &quot;-&quot;??\ [$€-407]_-;_-@_-"/>
    <numFmt numFmtId="165" formatCode="dd/mm/yyyy;@"/>
    <numFmt numFmtId="166" formatCode="0.0"/>
    <numFmt numFmtId="167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2" borderId="0" xfId="0" applyNumberFormat="1" applyFill="1" applyBorder="1" applyProtection="1">
      <protection locked="0"/>
    </xf>
    <xf numFmtId="16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2" fillId="0" borderId="2" xfId="0" applyFont="1" applyBorder="1" applyProtection="1"/>
    <xf numFmtId="0" fontId="0" fillId="0" borderId="4" xfId="0" applyBorder="1" applyProtection="1"/>
    <xf numFmtId="0" fontId="2" fillId="0" borderId="5" xfId="0" applyFont="1" applyBorder="1" applyProtection="1"/>
    <xf numFmtId="0" fontId="0" fillId="0" borderId="6" xfId="0" applyBorder="1" applyProtection="1"/>
    <xf numFmtId="0" fontId="2" fillId="0" borderId="7" xfId="0" applyFont="1" applyBorder="1" applyProtection="1"/>
    <xf numFmtId="166" fontId="0" fillId="5" borderId="8" xfId="2" applyNumberFormat="1" applyFont="1" applyFill="1" applyBorder="1" applyProtection="1"/>
    <xf numFmtId="0" fontId="0" fillId="0" borderId="9" xfId="0" applyBorder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9" fontId="0" fillId="0" borderId="1" xfId="2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3" borderId="12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9" fontId="0" fillId="3" borderId="1" xfId="2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5" fontId="0" fillId="0" borderId="14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9" fontId="0" fillId="0" borderId="15" xfId="2" applyFont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164" fontId="2" fillId="0" borderId="0" xfId="0" applyNumberFormat="1" applyFont="1" applyProtection="1"/>
    <xf numFmtId="0" fontId="0" fillId="0" borderId="0" xfId="0" applyAlignment="1">
      <alignment horizontal="left"/>
    </xf>
    <xf numFmtId="167" fontId="0" fillId="2" borderId="0" xfId="1" applyNumberFormat="1" applyFont="1" applyFill="1" applyBorder="1" applyProtection="1">
      <protection locked="0"/>
    </xf>
    <xf numFmtId="167" fontId="0" fillId="5" borderId="0" xfId="1" applyNumberFormat="1" applyFont="1" applyFill="1" applyBorder="1" applyProtection="1"/>
    <xf numFmtId="167" fontId="0" fillId="0" borderId="1" xfId="0" applyNumberFormat="1" applyBorder="1" applyAlignment="1" applyProtection="1">
      <alignment horizontal="center"/>
    </xf>
    <xf numFmtId="167" fontId="0" fillId="3" borderId="1" xfId="0" applyNumberFormat="1" applyFill="1" applyBorder="1" applyAlignment="1" applyProtection="1">
      <alignment horizontal="center"/>
    </xf>
    <xf numFmtId="167" fontId="0" fillId="4" borderId="1" xfId="0" applyNumberFormat="1" applyFill="1" applyBorder="1" applyAlignment="1" applyProtection="1">
      <alignment horizontal="center"/>
    </xf>
    <xf numFmtId="167" fontId="0" fillId="4" borderId="15" xfId="0" applyNumberFormat="1" applyFill="1" applyBorder="1" applyAlignment="1" applyProtection="1">
      <alignment horizontal="center"/>
    </xf>
    <xf numFmtId="167" fontId="0" fillId="0" borderId="15" xfId="0" applyNumberFormat="1" applyBorder="1" applyAlignment="1" applyProtection="1">
      <alignment horizontal="center"/>
    </xf>
    <xf numFmtId="167" fontId="0" fillId="2" borderId="3" xfId="1" applyNumberFormat="1" applyFont="1" applyFill="1" applyBorder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787976</xdr:colOff>
      <xdr:row>0</xdr:row>
      <xdr:rowOff>0</xdr:rowOff>
    </xdr:from>
    <xdr:to>
      <xdr:col>9</xdr:col>
      <xdr:colOff>8659</xdr:colOff>
      <xdr:row>11</xdr:row>
      <xdr:rowOff>190871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441977A-6D6A-4786-A250-D0D6C35A5E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7" r="1256"/>
        <a:stretch/>
      </xdr:blipFill>
      <xdr:spPr>
        <a:xfrm>
          <a:off x="8182840" y="0"/>
          <a:ext cx="3965864" cy="230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A946-789F-4376-8EF0-4307546D5165}">
  <dimension ref="A1:J93"/>
  <sheetViews>
    <sheetView tabSelected="1" zoomScale="110" zoomScaleNormal="110" workbookViewId="0">
      <selection activeCell="B7" sqref="B7"/>
    </sheetView>
  </sheetViews>
  <sheetFormatPr baseColWidth="10" defaultRowHeight="15" x14ac:dyDescent="0.25"/>
  <cols>
    <col min="1" max="1" width="38.7109375" customWidth="1"/>
    <col min="2" max="2" width="21" customWidth="1"/>
    <col min="3" max="3" width="33.140625" customWidth="1"/>
    <col min="4" max="4" width="18" customWidth="1"/>
    <col min="5" max="5" width="17.140625" customWidth="1"/>
    <col min="7" max="7" width="15.85546875" customWidth="1"/>
    <col min="9" max="9" width="15.28515625" customWidth="1"/>
  </cols>
  <sheetData>
    <row r="1" spans="1:10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8" t="s">
        <v>1</v>
      </c>
      <c r="B3" s="43">
        <v>5000</v>
      </c>
      <c r="C3" s="9"/>
      <c r="D3" s="7"/>
      <c r="E3" s="6"/>
      <c r="F3" s="7"/>
      <c r="G3" s="7"/>
      <c r="H3" s="7"/>
      <c r="I3" s="7"/>
      <c r="J3" s="7"/>
    </row>
    <row r="4" spans="1:10" x14ac:dyDescent="0.25">
      <c r="A4" s="10" t="s">
        <v>2</v>
      </c>
      <c r="B4" s="3">
        <v>43983</v>
      </c>
      <c r="C4" s="11"/>
      <c r="D4" s="7"/>
      <c r="E4" s="6"/>
      <c r="F4" s="7"/>
      <c r="G4" s="7"/>
      <c r="H4" s="7"/>
      <c r="I4" s="7"/>
      <c r="J4" s="7"/>
    </row>
    <row r="5" spans="1:10" x14ac:dyDescent="0.25">
      <c r="A5" s="10" t="s">
        <v>3</v>
      </c>
      <c r="B5" s="36">
        <v>824</v>
      </c>
      <c r="C5" s="11"/>
      <c r="D5" s="7"/>
      <c r="E5" s="6"/>
      <c r="F5" s="7"/>
      <c r="G5" s="7"/>
      <c r="H5" s="7"/>
      <c r="I5" s="7"/>
      <c r="J5" s="7"/>
    </row>
    <row r="6" spans="1:10" x14ac:dyDescent="0.25">
      <c r="A6" s="10" t="s">
        <v>4</v>
      </c>
      <c r="B6" s="36">
        <v>290</v>
      </c>
      <c r="C6" s="11"/>
      <c r="D6" s="7"/>
      <c r="E6" s="6"/>
      <c r="F6" s="7"/>
      <c r="G6" s="7"/>
      <c r="H6" s="7"/>
      <c r="I6" s="7"/>
      <c r="J6" s="7"/>
    </row>
    <row r="7" spans="1:10" x14ac:dyDescent="0.25">
      <c r="A7" s="10" t="s">
        <v>5</v>
      </c>
      <c r="B7" s="36">
        <v>325</v>
      </c>
      <c r="C7" s="11" t="s">
        <v>17</v>
      </c>
      <c r="D7" s="7"/>
      <c r="E7" s="6"/>
      <c r="F7" s="7"/>
      <c r="G7" s="7"/>
      <c r="H7" s="7"/>
      <c r="I7" s="7"/>
      <c r="J7" s="7"/>
    </row>
    <row r="8" spans="1:10" x14ac:dyDescent="0.25">
      <c r="A8" s="10" t="s">
        <v>16</v>
      </c>
      <c r="B8" s="36">
        <v>327</v>
      </c>
      <c r="C8" s="11" t="s">
        <v>19</v>
      </c>
      <c r="D8" s="7"/>
      <c r="E8" s="6"/>
      <c r="F8" s="7"/>
      <c r="G8" s="7"/>
      <c r="H8" s="7"/>
      <c r="I8" s="7"/>
      <c r="J8" s="7"/>
    </row>
    <row r="9" spans="1:10" x14ac:dyDescent="0.25">
      <c r="A9" s="10" t="s">
        <v>6</v>
      </c>
      <c r="B9" s="37">
        <f>B8/30*7</f>
        <v>76.3</v>
      </c>
      <c r="C9" s="11" t="s">
        <v>19</v>
      </c>
      <c r="D9" s="7"/>
      <c r="E9" s="6"/>
      <c r="F9" s="7"/>
      <c r="G9" s="7"/>
      <c r="H9" s="7"/>
      <c r="I9" s="7"/>
      <c r="J9" s="7"/>
    </row>
    <row r="10" spans="1:10" x14ac:dyDescent="0.25">
      <c r="A10" s="10" t="s">
        <v>18</v>
      </c>
      <c r="B10" s="36">
        <v>0</v>
      </c>
      <c r="C10" s="11"/>
      <c r="D10" s="7"/>
      <c r="E10" s="6"/>
      <c r="F10" s="7"/>
      <c r="G10" s="7"/>
      <c r="H10" s="7"/>
      <c r="I10" s="7"/>
      <c r="J10" s="7"/>
    </row>
    <row r="11" spans="1:10" ht="15.75" thickBot="1" x14ac:dyDescent="0.3">
      <c r="A11" s="12" t="s">
        <v>15</v>
      </c>
      <c r="B11" s="13">
        <f>B6/(B9+(B10/30*7))</f>
        <v>3.800786369593709</v>
      </c>
      <c r="C11" s="14"/>
      <c r="D11" s="7"/>
      <c r="E11" s="6"/>
      <c r="F11" s="7"/>
      <c r="G11" s="7"/>
      <c r="H11" s="7"/>
      <c r="I11" s="7"/>
      <c r="J11" s="7"/>
    </row>
    <row r="12" spans="1:10" ht="15.75" thickBot="1" x14ac:dyDescent="0.3">
      <c r="A12" s="34"/>
      <c r="B12" s="7"/>
      <c r="C12" s="7"/>
      <c r="D12" s="7"/>
      <c r="E12" s="6"/>
      <c r="F12" s="7"/>
      <c r="G12" s="7"/>
      <c r="H12" s="7"/>
      <c r="I12" s="7"/>
      <c r="J12" s="7"/>
    </row>
    <row r="13" spans="1:10" s="1" customFormat="1" x14ac:dyDescent="0.25">
      <c r="A13" s="15" t="s">
        <v>7</v>
      </c>
      <c r="B13" s="16" t="s">
        <v>8</v>
      </c>
      <c r="C13" s="17" t="s">
        <v>9</v>
      </c>
      <c r="D13" s="17" t="s">
        <v>10</v>
      </c>
      <c r="E13" s="17" t="s">
        <v>11</v>
      </c>
      <c r="F13" s="17" t="s">
        <v>12</v>
      </c>
      <c r="G13" s="17" t="s">
        <v>13</v>
      </c>
      <c r="H13" s="18" t="s">
        <v>14</v>
      </c>
      <c r="I13" s="19" t="s">
        <v>20</v>
      </c>
      <c r="J13" s="20"/>
    </row>
    <row r="14" spans="1:10" s="2" customFormat="1" x14ac:dyDescent="0.25">
      <c r="A14" s="21">
        <f>B4</f>
        <v>43983</v>
      </c>
      <c r="B14" s="38">
        <f>B3</f>
        <v>5000</v>
      </c>
      <c r="C14" s="38">
        <f>B14+$B$6-1</f>
        <v>5289</v>
      </c>
      <c r="D14" s="22">
        <v>1</v>
      </c>
      <c r="E14" s="38">
        <f>$B$5*D14</f>
        <v>824</v>
      </c>
      <c r="F14" s="22" t="str">
        <f>IF(B14&gt;E14,"OK","-")</f>
        <v>OK</v>
      </c>
      <c r="G14" s="38">
        <f>B14-$B$7</f>
        <v>4675</v>
      </c>
      <c r="H14" s="23">
        <f>(B14-G14)/B14</f>
        <v>6.5000000000000002E-2</v>
      </c>
      <c r="I14" s="24" t="str">
        <f>IF(H14&gt;=21%,"Risiko hoch","OK")</f>
        <v>OK</v>
      </c>
      <c r="J14" s="25"/>
    </row>
    <row r="15" spans="1:10" s="2" customFormat="1" x14ac:dyDescent="0.25">
      <c r="A15" s="26">
        <f>A14+($B$11*7)</f>
        <v>44009.605504587154</v>
      </c>
      <c r="B15" s="39">
        <f>B14+($B$6)*D14</f>
        <v>5290</v>
      </c>
      <c r="C15" s="39">
        <f>B15+$B$6-1+B15-B14</f>
        <v>5869</v>
      </c>
      <c r="D15" s="27">
        <f>D14+1</f>
        <v>2</v>
      </c>
      <c r="E15" s="39">
        <f t="shared" ref="E15:E28" si="0">$B$5*D15</f>
        <v>1648</v>
      </c>
      <c r="F15" s="27" t="str">
        <f t="shared" ref="F15:F28" si="1">IF(B15&gt;E15,"OK","-")</f>
        <v>OK</v>
      </c>
      <c r="G15" s="39">
        <f>B15-$B$7*D15</f>
        <v>4640</v>
      </c>
      <c r="H15" s="28">
        <f t="shared" ref="H15:H28" si="2">(B15-G15)/B15</f>
        <v>0.12287334593572778</v>
      </c>
      <c r="I15" s="33" t="str">
        <f t="shared" ref="I15:I28" si="3">IF(H15&gt;=21%,"Risiko hoch","OK")</f>
        <v>OK</v>
      </c>
      <c r="J15" s="25"/>
    </row>
    <row r="16" spans="1:10" s="2" customFormat="1" x14ac:dyDescent="0.25">
      <c r="A16" s="21">
        <f t="shared" ref="A16:A28" si="4">A15+($B$11*7)</f>
        <v>44036.211009174309</v>
      </c>
      <c r="B16" s="40">
        <f t="shared" ref="B16:B28" si="5">B15+($B$6)*D15</f>
        <v>5870</v>
      </c>
      <c r="C16" s="40">
        <f t="shared" ref="C16:C28" si="6">B16+$B$6-1+B16-B15</f>
        <v>6739</v>
      </c>
      <c r="D16" s="22">
        <f t="shared" ref="D16:D28" si="7">D15+1</f>
        <v>3</v>
      </c>
      <c r="E16" s="38">
        <f t="shared" si="0"/>
        <v>2472</v>
      </c>
      <c r="F16" s="22" t="str">
        <f t="shared" si="1"/>
        <v>OK</v>
      </c>
      <c r="G16" s="40">
        <f t="shared" ref="G16:G28" si="8">B16-$B$7*D16</f>
        <v>4895</v>
      </c>
      <c r="H16" s="23">
        <f t="shared" si="2"/>
        <v>0.16609880749574105</v>
      </c>
      <c r="I16" s="24" t="str">
        <f t="shared" si="3"/>
        <v>OK</v>
      </c>
      <c r="J16" s="25"/>
    </row>
    <row r="17" spans="1:10" s="2" customFormat="1" x14ac:dyDescent="0.25">
      <c r="A17" s="26">
        <f t="shared" si="4"/>
        <v>44062.816513761463</v>
      </c>
      <c r="B17" s="39">
        <f t="shared" si="5"/>
        <v>6740</v>
      </c>
      <c r="C17" s="39">
        <f t="shared" si="6"/>
        <v>7899</v>
      </c>
      <c r="D17" s="27">
        <f t="shared" si="7"/>
        <v>4</v>
      </c>
      <c r="E17" s="39">
        <f t="shared" si="0"/>
        <v>3296</v>
      </c>
      <c r="F17" s="27" t="str">
        <f t="shared" si="1"/>
        <v>OK</v>
      </c>
      <c r="G17" s="39">
        <f t="shared" si="8"/>
        <v>5440</v>
      </c>
      <c r="H17" s="28">
        <f t="shared" si="2"/>
        <v>0.19287833827893175</v>
      </c>
      <c r="I17" s="33" t="str">
        <f t="shared" si="3"/>
        <v>OK</v>
      </c>
      <c r="J17" s="25"/>
    </row>
    <row r="18" spans="1:10" s="2" customFormat="1" x14ac:dyDescent="0.25">
      <c r="A18" s="21">
        <f t="shared" si="4"/>
        <v>44089.422018348618</v>
      </c>
      <c r="B18" s="40">
        <f t="shared" si="5"/>
        <v>7900</v>
      </c>
      <c r="C18" s="40">
        <f t="shared" si="6"/>
        <v>9349</v>
      </c>
      <c r="D18" s="22">
        <f t="shared" si="7"/>
        <v>5</v>
      </c>
      <c r="E18" s="38">
        <f t="shared" si="0"/>
        <v>4120</v>
      </c>
      <c r="F18" s="22" t="str">
        <f t="shared" si="1"/>
        <v>OK</v>
      </c>
      <c r="G18" s="40">
        <f t="shared" si="8"/>
        <v>6275</v>
      </c>
      <c r="H18" s="23">
        <f t="shared" si="2"/>
        <v>0.20569620253164558</v>
      </c>
      <c r="I18" s="24" t="str">
        <f t="shared" si="3"/>
        <v>OK</v>
      </c>
      <c r="J18" s="25"/>
    </row>
    <row r="19" spans="1:10" s="2" customFormat="1" x14ac:dyDescent="0.25">
      <c r="A19" s="26">
        <f t="shared" si="4"/>
        <v>44116.027522935772</v>
      </c>
      <c r="B19" s="39">
        <f t="shared" si="5"/>
        <v>9350</v>
      </c>
      <c r="C19" s="39">
        <f t="shared" si="6"/>
        <v>11089</v>
      </c>
      <c r="D19" s="27">
        <f t="shared" si="7"/>
        <v>6</v>
      </c>
      <c r="E19" s="39">
        <f t="shared" si="0"/>
        <v>4944</v>
      </c>
      <c r="F19" s="27" t="str">
        <f t="shared" si="1"/>
        <v>OK</v>
      </c>
      <c r="G19" s="39">
        <f t="shared" si="8"/>
        <v>7400</v>
      </c>
      <c r="H19" s="28">
        <f t="shared" si="2"/>
        <v>0.20855614973262032</v>
      </c>
      <c r="I19" s="33" t="str">
        <f t="shared" si="3"/>
        <v>OK</v>
      </c>
      <c r="J19" s="25"/>
    </row>
    <row r="20" spans="1:10" s="2" customFormat="1" x14ac:dyDescent="0.25">
      <c r="A20" s="21">
        <f t="shared" si="4"/>
        <v>44142.633027522927</v>
      </c>
      <c r="B20" s="40">
        <f t="shared" si="5"/>
        <v>11090</v>
      </c>
      <c r="C20" s="40">
        <f t="shared" si="6"/>
        <v>13119</v>
      </c>
      <c r="D20" s="22">
        <f t="shared" si="7"/>
        <v>7</v>
      </c>
      <c r="E20" s="38">
        <f t="shared" si="0"/>
        <v>5768</v>
      </c>
      <c r="F20" s="22" t="str">
        <f t="shared" si="1"/>
        <v>OK</v>
      </c>
      <c r="G20" s="40">
        <f t="shared" si="8"/>
        <v>8815</v>
      </c>
      <c r="H20" s="23">
        <f t="shared" si="2"/>
        <v>0.20513976555455365</v>
      </c>
      <c r="I20" s="24" t="str">
        <f t="shared" si="3"/>
        <v>OK</v>
      </c>
      <c r="J20" s="25"/>
    </row>
    <row r="21" spans="1:10" s="2" customFormat="1" x14ac:dyDescent="0.25">
      <c r="A21" s="26">
        <f t="shared" si="4"/>
        <v>44169.238532110081</v>
      </c>
      <c r="B21" s="39">
        <f t="shared" si="5"/>
        <v>13120</v>
      </c>
      <c r="C21" s="39">
        <f t="shared" si="6"/>
        <v>15439</v>
      </c>
      <c r="D21" s="27">
        <f t="shared" si="7"/>
        <v>8</v>
      </c>
      <c r="E21" s="39">
        <f t="shared" si="0"/>
        <v>6592</v>
      </c>
      <c r="F21" s="27" t="str">
        <f t="shared" si="1"/>
        <v>OK</v>
      </c>
      <c r="G21" s="39">
        <f t="shared" si="8"/>
        <v>10520</v>
      </c>
      <c r="H21" s="28">
        <f t="shared" si="2"/>
        <v>0.19817073170731708</v>
      </c>
      <c r="I21" s="33" t="str">
        <f t="shared" si="3"/>
        <v>OK</v>
      </c>
      <c r="J21" s="25"/>
    </row>
    <row r="22" spans="1:10" s="2" customFormat="1" x14ac:dyDescent="0.25">
      <c r="A22" s="21">
        <f t="shared" si="4"/>
        <v>44195.844036697235</v>
      </c>
      <c r="B22" s="40">
        <f t="shared" si="5"/>
        <v>15440</v>
      </c>
      <c r="C22" s="40">
        <f t="shared" si="6"/>
        <v>18049</v>
      </c>
      <c r="D22" s="22">
        <f t="shared" si="7"/>
        <v>9</v>
      </c>
      <c r="E22" s="38">
        <f t="shared" si="0"/>
        <v>7416</v>
      </c>
      <c r="F22" s="22" t="str">
        <f t="shared" si="1"/>
        <v>OK</v>
      </c>
      <c r="G22" s="40">
        <f t="shared" si="8"/>
        <v>12515</v>
      </c>
      <c r="H22" s="23">
        <f t="shared" si="2"/>
        <v>0.18944300518134716</v>
      </c>
      <c r="I22" s="24" t="str">
        <f t="shared" si="3"/>
        <v>OK</v>
      </c>
      <c r="J22" s="25"/>
    </row>
    <row r="23" spans="1:10" s="2" customFormat="1" x14ac:dyDescent="0.25">
      <c r="A23" s="26">
        <f t="shared" si="4"/>
        <v>44222.44954128439</v>
      </c>
      <c r="B23" s="39">
        <f t="shared" si="5"/>
        <v>18050</v>
      </c>
      <c r="C23" s="39">
        <f t="shared" si="6"/>
        <v>20949</v>
      </c>
      <c r="D23" s="27">
        <f t="shared" si="7"/>
        <v>10</v>
      </c>
      <c r="E23" s="39">
        <f t="shared" si="0"/>
        <v>8240</v>
      </c>
      <c r="F23" s="27" t="str">
        <f t="shared" si="1"/>
        <v>OK</v>
      </c>
      <c r="G23" s="39">
        <f t="shared" si="8"/>
        <v>14800</v>
      </c>
      <c r="H23" s="28">
        <f t="shared" si="2"/>
        <v>0.18005540166204986</v>
      </c>
      <c r="I23" s="33" t="str">
        <f t="shared" si="3"/>
        <v>OK</v>
      </c>
      <c r="J23" s="25"/>
    </row>
    <row r="24" spans="1:10" s="2" customFormat="1" x14ac:dyDescent="0.25">
      <c r="A24" s="21">
        <f t="shared" si="4"/>
        <v>44249.055045871544</v>
      </c>
      <c r="B24" s="40">
        <f t="shared" si="5"/>
        <v>20950</v>
      </c>
      <c r="C24" s="40">
        <f t="shared" si="6"/>
        <v>24139</v>
      </c>
      <c r="D24" s="22">
        <f t="shared" si="7"/>
        <v>11</v>
      </c>
      <c r="E24" s="38">
        <f t="shared" si="0"/>
        <v>9064</v>
      </c>
      <c r="F24" s="22" t="str">
        <f t="shared" si="1"/>
        <v>OK</v>
      </c>
      <c r="G24" s="40">
        <f t="shared" si="8"/>
        <v>17375</v>
      </c>
      <c r="H24" s="23">
        <f t="shared" si="2"/>
        <v>0.17064439140811455</v>
      </c>
      <c r="I24" s="24" t="str">
        <f t="shared" si="3"/>
        <v>OK</v>
      </c>
      <c r="J24" s="25"/>
    </row>
    <row r="25" spans="1:10" s="2" customFormat="1" x14ac:dyDescent="0.25">
      <c r="A25" s="26">
        <f t="shared" si="4"/>
        <v>44275.660550458699</v>
      </c>
      <c r="B25" s="39">
        <f t="shared" si="5"/>
        <v>24140</v>
      </c>
      <c r="C25" s="39">
        <f t="shared" si="6"/>
        <v>27619</v>
      </c>
      <c r="D25" s="27">
        <f t="shared" si="7"/>
        <v>12</v>
      </c>
      <c r="E25" s="39">
        <f t="shared" si="0"/>
        <v>9888</v>
      </c>
      <c r="F25" s="27" t="str">
        <f t="shared" si="1"/>
        <v>OK</v>
      </c>
      <c r="G25" s="39">
        <f t="shared" si="8"/>
        <v>20240</v>
      </c>
      <c r="H25" s="28">
        <f t="shared" si="2"/>
        <v>0.1615575807787904</v>
      </c>
      <c r="I25" s="33" t="str">
        <f t="shared" si="3"/>
        <v>OK</v>
      </c>
      <c r="J25" s="25"/>
    </row>
    <row r="26" spans="1:10" s="2" customFormat="1" x14ac:dyDescent="0.25">
      <c r="A26" s="21">
        <f t="shared" si="4"/>
        <v>44302.266055045853</v>
      </c>
      <c r="B26" s="40">
        <f t="shared" si="5"/>
        <v>27620</v>
      </c>
      <c r="C26" s="40">
        <f t="shared" si="6"/>
        <v>31389</v>
      </c>
      <c r="D26" s="22">
        <f t="shared" si="7"/>
        <v>13</v>
      </c>
      <c r="E26" s="38">
        <f t="shared" si="0"/>
        <v>10712</v>
      </c>
      <c r="F26" s="22" t="str">
        <f t="shared" si="1"/>
        <v>OK</v>
      </c>
      <c r="G26" s="40">
        <f t="shared" si="8"/>
        <v>23395</v>
      </c>
      <c r="H26" s="23">
        <f t="shared" si="2"/>
        <v>0.15296886314265026</v>
      </c>
      <c r="I26" s="24" t="str">
        <f t="shared" si="3"/>
        <v>OK</v>
      </c>
      <c r="J26" s="25"/>
    </row>
    <row r="27" spans="1:10" s="2" customFormat="1" x14ac:dyDescent="0.25">
      <c r="A27" s="26">
        <f t="shared" si="4"/>
        <v>44328.871559633008</v>
      </c>
      <c r="B27" s="39">
        <f t="shared" si="5"/>
        <v>31390</v>
      </c>
      <c r="C27" s="39">
        <f t="shared" si="6"/>
        <v>35449</v>
      </c>
      <c r="D27" s="27">
        <f t="shared" si="7"/>
        <v>14</v>
      </c>
      <c r="E27" s="39">
        <f t="shared" si="0"/>
        <v>11536</v>
      </c>
      <c r="F27" s="27" t="str">
        <f t="shared" si="1"/>
        <v>OK</v>
      </c>
      <c r="G27" s="39">
        <f t="shared" si="8"/>
        <v>26840</v>
      </c>
      <c r="H27" s="28">
        <f t="shared" si="2"/>
        <v>0.14495062121694807</v>
      </c>
      <c r="I27" s="33" t="str">
        <f t="shared" si="3"/>
        <v>OK</v>
      </c>
      <c r="J27" s="25"/>
    </row>
    <row r="28" spans="1:10" s="2" customFormat="1" ht="15.75" thickBot="1" x14ac:dyDescent="0.3">
      <c r="A28" s="30">
        <f t="shared" si="4"/>
        <v>44355.477064220162</v>
      </c>
      <c r="B28" s="41">
        <f t="shared" si="5"/>
        <v>35450</v>
      </c>
      <c r="C28" s="41">
        <f t="shared" si="6"/>
        <v>39799</v>
      </c>
      <c r="D28" s="31">
        <f t="shared" si="7"/>
        <v>15</v>
      </c>
      <c r="E28" s="42">
        <f t="shared" si="0"/>
        <v>12360</v>
      </c>
      <c r="F28" s="31" t="str">
        <f t="shared" si="1"/>
        <v>OK</v>
      </c>
      <c r="G28" s="41">
        <f t="shared" si="8"/>
        <v>30575</v>
      </c>
      <c r="H28" s="32">
        <f t="shared" si="2"/>
        <v>0.1375176304654443</v>
      </c>
      <c r="I28" s="29" t="str">
        <f t="shared" si="3"/>
        <v>OK</v>
      </c>
      <c r="J28" s="25"/>
    </row>
    <row r="29" spans="1:10" s="2" customFormat="1" x14ac:dyDescent="0.25">
      <c r="B29" s="4"/>
      <c r="C29" s="4"/>
      <c r="E29" s="4"/>
      <c r="G29" s="4"/>
      <c r="H29" s="5"/>
    </row>
    <row r="30" spans="1:10" s="2" customFormat="1" x14ac:dyDescent="0.25">
      <c r="A30" s="35" t="s">
        <v>21</v>
      </c>
      <c r="B30" s="4"/>
      <c r="C30" s="4"/>
      <c r="E30" s="4"/>
      <c r="G30" s="4"/>
      <c r="H30" s="5"/>
    </row>
    <row r="31" spans="1:10" s="2" customFormat="1" x14ac:dyDescent="0.25">
      <c r="B31" s="4"/>
      <c r="C31" s="4"/>
      <c r="E31" s="4"/>
      <c r="G31" s="4"/>
      <c r="H31" s="5"/>
    </row>
    <row r="32" spans="1:10" s="2" customFormat="1" x14ac:dyDescent="0.25">
      <c r="B32" s="4"/>
      <c r="C32" s="4"/>
      <c r="E32" s="4"/>
      <c r="G32" s="4"/>
      <c r="H32" s="5"/>
    </row>
    <row r="33" spans="2:8" s="2" customFormat="1" x14ac:dyDescent="0.25">
      <c r="B33" s="4"/>
      <c r="C33" s="4"/>
      <c r="E33" s="4"/>
      <c r="G33" s="4"/>
      <c r="H33" s="5"/>
    </row>
    <row r="34" spans="2:8" s="2" customFormat="1" x14ac:dyDescent="0.25">
      <c r="B34" s="4"/>
      <c r="C34" s="4"/>
      <c r="E34" s="4"/>
      <c r="G34" s="4"/>
      <c r="H34" s="5"/>
    </row>
    <row r="35" spans="2:8" s="2" customFormat="1" x14ac:dyDescent="0.25">
      <c r="B35" s="4"/>
      <c r="C35" s="4"/>
      <c r="E35" s="4"/>
      <c r="G35" s="4"/>
      <c r="H35" s="5"/>
    </row>
    <row r="36" spans="2:8" s="2" customFormat="1" x14ac:dyDescent="0.25">
      <c r="B36" s="4"/>
      <c r="C36" s="4"/>
      <c r="E36" s="4"/>
      <c r="G36" s="4"/>
      <c r="H36" s="5"/>
    </row>
    <row r="37" spans="2:8" s="2" customFormat="1" x14ac:dyDescent="0.25">
      <c r="B37" s="4"/>
      <c r="C37" s="4"/>
      <c r="E37" s="4"/>
      <c r="G37" s="4"/>
      <c r="H37" s="5"/>
    </row>
    <row r="38" spans="2:8" s="2" customFormat="1" x14ac:dyDescent="0.25">
      <c r="B38" s="4"/>
      <c r="C38" s="4"/>
      <c r="E38" s="4"/>
      <c r="G38" s="4"/>
      <c r="H38" s="5"/>
    </row>
    <row r="39" spans="2:8" s="2" customFormat="1" x14ac:dyDescent="0.25"/>
    <row r="40" spans="2:8" s="2" customFormat="1" x14ac:dyDescent="0.25"/>
    <row r="41" spans="2:8" s="2" customFormat="1" x14ac:dyDescent="0.25"/>
    <row r="42" spans="2:8" s="2" customFormat="1" x14ac:dyDescent="0.25"/>
    <row r="43" spans="2:8" s="2" customFormat="1" x14ac:dyDescent="0.25"/>
    <row r="44" spans="2:8" s="2" customFormat="1" x14ac:dyDescent="0.25"/>
    <row r="45" spans="2:8" s="2" customFormat="1" x14ac:dyDescent="0.25"/>
    <row r="46" spans="2:8" s="2" customFormat="1" x14ac:dyDescent="0.25"/>
    <row r="47" spans="2:8" s="2" customFormat="1" x14ac:dyDescent="0.25"/>
    <row r="48" spans="2: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Schneider</dc:creator>
  <cp:lastModifiedBy>Marcel Schneider</cp:lastModifiedBy>
  <dcterms:created xsi:type="dcterms:W3CDTF">2019-06-24T19:45:20Z</dcterms:created>
  <dcterms:modified xsi:type="dcterms:W3CDTF">2020-08-03T13:41:34Z</dcterms:modified>
</cp:coreProperties>
</file>