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-e\Desktop\MULTI\"/>
    </mc:Choice>
  </mc:AlternateContent>
  <xr:revisionPtr revIDLastSave="0" documentId="8_{E9207777-5CD9-4E73-BCBE-8DF95F364BD4}" xr6:coauthVersionLast="47" xr6:coauthVersionMax="47" xr10:uidLastSave="{00000000-0000-0000-0000-000000000000}"/>
  <bookViews>
    <workbookView xWindow="-120" yWindow="-120" windowWidth="24240" windowHeight="13020" xr2:uid="{7FBA9F4A-C94B-48D3-96B7-540B0145A7AB}"/>
  </bookViews>
  <sheets>
    <sheet name="Droger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0" i="1" l="1"/>
  <c r="F249" i="1"/>
  <c r="F248" i="1"/>
  <c r="F247" i="1"/>
  <c r="F246" i="1"/>
  <c r="F245" i="1"/>
  <c r="F244" i="1"/>
  <c r="F243" i="1"/>
  <c r="F232" i="1"/>
  <c r="F231" i="1"/>
  <c r="F230" i="1"/>
  <c r="F229" i="1"/>
  <c r="F228" i="1"/>
  <c r="F227" i="1"/>
  <c r="F226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148" i="1"/>
  <c r="F147" i="1"/>
  <c r="F146" i="1"/>
  <c r="F145" i="1"/>
  <c r="F144" i="1"/>
  <c r="F143" i="1"/>
  <c r="F139" i="1"/>
  <c r="F136" i="1"/>
  <c r="F131" i="1"/>
  <c r="F130" i="1"/>
  <c r="F129" i="1"/>
  <c r="F128" i="1"/>
  <c r="F116" i="1"/>
  <c r="F115" i="1"/>
  <c r="F92" i="1"/>
  <c r="F91" i="1"/>
  <c r="F67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3" i="1"/>
  <c r="F42" i="1"/>
  <c r="F41" i="1"/>
  <c r="F40" i="1"/>
  <c r="F39" i="1"/>
  <c r="F38" i="1"/>
  <c r="F34" i="1"/>
  <c r="F31" i="1"/>
  <c r="F30" i="1"/>
  <c r="F29" i="1"/>
  <c r="F24" i="1"/>
  <c r="F23" i="1"/>
  <c r="F22" i="1"/>
  <c r="F21" i="1"/>
  <c r="F20" i="1"/>
  <c r="F19" i="1"/>
  <c r="F18" i="1"/>
  <c r="F17" i="1"/>
  <c r="F16" i="1"/>
</calcChain>
</file>

<file path=xl/sharedStrings.xml><?xml version="1.0" encoding="utf-8"?>
<sst xmlns="http://schemas.openxmlformats.org/spreadsheetml/2006/main" count="850" uniqueCount="508">
  <si>
    <t>Handspülmittel</t>
  </si>
  <si>
    <t>Art.-Nr.</t>
  </si>
  <si>
    <t>Art.-Bezeichnung</t>
  </si>
  <si>
    <t>Preis</t>
  </si>
  <si>
    <t>Preis/l</t>
  </si>
  <si>
    <t>Anzahl</t>
  </si>
  <si>
    <t>Dr 1</t>
  </si>
  <si>
    <t>Gut &amp; Günstig</t>
  </si>
  <si>
    <t>Geschirrspülmittel  Klassik</t>
  </si>
  <si>
    <t>1000ml</t>
  </si>
  <si>
    <t>Dr 2</t>
  </si>
  <si>
    <t xml:space="preserve">Ultra Spülmittelkonzentrat </t>
  </si>
  <si>
    <t>500ml</t>
  </si>
  <si>
    <t>Dr 3</t>
  </si>
  <si>
    <t>Pril</t>
  </si>
  <si>
    <t>Kraftgel Ultra Plus</t>
  </si>
  <si>
    <t>450ml</t>
  </si>
  <si>
    <t>Dr 4</t>
  </si>
  <si>
    <t>Kraftgel Antibakteriell</t>
  </si>
  <si>
    <t>Dr 5</t>
  </si>
  <si>
    <t>Spülmittel Original</t>
  </si>
  <si>
    <t>675ml</t>
  </si>
  <si>
    <t>Dr 6</t>
  </si>
  <si>
    <t>Spülmittel Original Limette</t>
  </si>
  <si>
    <t>Dr 7</t>
  </si>
  <si>
    <t>Frosch</t>
  </si>
  <si>
    <t>Spüllotion Aloe Vera</t>
  </si>
  <si>
    <t>Dr 8</t>
  </si>
  <si>
    <t>Spülmittel Zitrone</t>
  </si>
  <si>
    <t>750ml</t>
  </si>
  <si>
    <t>Dr 9</t>
  </si>
  <si>
    <t>Spüllotion - Nachfüllpack  Aloe Vera</t>
  </si>
  <si>
    <t>Spültücher/Schwämme</t>
  </si>
  <si>
    <t>Preis/Stk</t>
  </si>
  <si>
    <t>Dr 10</t>
  </si>
  <si>
    <t>EDEKA</t>
  </si>
  <si>
    <t>Power-Spülbürste - rund</t>
  </si>
  <si>
    <t>1 Stück</t>
  </si>
  <si>
    <t>Dr 11</t>
  </si>
  <si>
    <t>Spontex</t>
  </si>
  <si>
    <t>Reinigungsschämme</t>
  </si>
  <si>
    <t>6 Stück</t>
  </si>
  <si>
    <t>Dr 12</t>
  </si>
  <si>
    <t>Topfreiniger</t>
  </si>
  <si>
    <t>Dr 13</t>
  </si>
  <si>
    <t>Topfreiniger (gelb/schwarz)</t>
  </si>
  <si>
    <t>Dr 14</t>
  </si>
  <si>
    <t>Geschirr-Reiniger (grün/blau)</t>
  </si>
  <si>
    <t>Dr 15</t>
  </si>
  <si>
    <t>Schwammtücher</t>
  </si>
  <si>
    <t>5 Stück</t>
  </si>
  <si>
    <t>Dr 16</t>
  </si>
  <si>
    <t>8 Stück</t>
  </si>
  <si>
    <t>Dr 17</t>
  </si>
  <si>
    <t>Vileda</t>
  </si>
  <si>
    <t>Spültuch Microfaser</t>
  </si>
  <si>
    <t>2 Stück</t>
  </si>
  <si>
    <t>Dr 18</t>
  </si>
  <si>
    <t>Original Allzwecktücher - Microfaser</t>
  </si>
  <si>
    <t>Dr 19</t>
  </si>
  <si>
    <t>Schmutzradierer</t>
  </si>
  <si>
    <t>4 Stück</t>
  </si>
  <si>
    <t>Spülmaschine</t>
  </si>
  <si>
    <t>Preis/kg/Stk</t>
  </si>
  <si>
    <t xml:space="preserve">   Salz</t>
  </si>
  <si>
    <t>Spezialsalz für Geschirspülmaschine</t>
  </si>
  <si>
    <t>2000g</t>
  </si>
  <si>
    <t>Dr 20</t>
  </si>
  <si>
    <t>Finish</t>
  </si>
  <si>
    <t>1200g</t>
  </si>
  <si>
    <t>Dr 21</t>
  </si>
  <si>
    <t>Somat</t>
  </si>
  <si>
    <t xml:space="preserve">   Klarspüler</t>
  </si>
  <si>
    <t>Dr 22</t>
  </si>
  <si>
    <t>Klarspüler</t>
  </si>
  <si>
    <t>Dr 23</t>
  </si>
  <si>
    <t>Glanz,-und Klarspüler XL-Pack</t>
  </si>
  <si>
    <t>800ml</t>
  </si>
  <si>
    <t>Dr 24</t>
  </si>
  <si>
    <t>Spülmschinen Klarspüler</t>
  </si>
  <si>
    <t xml:space="preserve">   Reiniger/Pflege</t>
  </si>
  <si>
    <t>Dr 25</t>
  </si>
  <si>
    <t>Spülmschinenreiniger Tabs</t>
  </si>
  <si>
    <t>3 x 20g</t>
  </si>
  <si>
    <t>Dr 26</t>
  </si>
  <si>
    <t>Maschienpfleger</t>
  </si>
  <si>
    <t>250ml</t>
  </si>
  <si>
    <t>Dr 27</t>
  </si>
  <si>
    <t>Spülmaschinentiefenreiniger</t>
  </si>
  <si>
    <t>Dr 28</t>
  </si>
  <si>
    <t>Spülmaschinentiefenreiniger Citus</t>
  </si>
  <si>
    <t>Dr 29</t>
  </si>
  <si>
    <t>Spülmaschinenpfleger</t>
  </si>
  <si>
    <t>12 Stück</t>
  </si>
  <si>
    <t>Dr 30</t>
  </si>
  <si>
    <t>Spülmschinen Reiniger Tabs</t>
  </si>
  <si>
    <t>3 Stück</t>
  </si>
  <si>
    <t>Dr 31</t>
  </si>
  <si>
    <t>Intensiv Maschinenreiniger</t>
  </si>
  <si>
    <t xml:space="preserve">   Tabs</t>
  </si>
  <si>
    <t>Dr 32</t>
  </si>
  <si>
    <t>Geschirr-Reiniger Taps AllinOne</t>
  </si>
  <si>
    <t>40 Stück</t>
  </si>
  <si>
    <t>Dr 33</t>
  </si>
  <si>
    <t>Geschirr-Reiniger Taps Klassik</t>
  </si>
  <si>
    <t>60 Stück</t>
  </si>
  <si>
    <t>Dr 34</t>
  </si>
  <si>
    <t>Quantum All in One</t>
  </si>
  <si>
    <t>58 Stück</t>
  </si>
  <si>
    <t>Dr 35</t>
  </si>
  <si>
    <t>Ultimate All in One</t>
  </si>
  <si>
    <t>54 Stück</t>
  </si>
  <si>
    <t>Dr 36</t>
  </si>
  <si>
    <t>Ultimate All in One Citrus</t>
  </si>
  <si>
    <t>Dr 37</t>
  </si>
  <si>
    <t>Ultimate Plus</t>
  </si>
  <si>
    <t>48 Stück</t>
  </si>
  <si>
    <t>Dr 38</t>
  </si>
  <si>
    <t>Ultimate Plus Citrus</t>
  </si>
  <si>
    <t>Dr 39</t>
  </si>
  <si>
    <t>Power All in One</t>
  </si>
  <si>
    <t>73 Stück</t>
  </si>
  <si>
    <t>Dr 40</t>
  </si>
  <si>
    <t>Classic Spültabs Limone</t>
  </si>
  <si>
    <t>70 Stück</t>
  </si>
  <si>
    <t>Dr 41</t>
  </si>
  <si>
    <t>All in One Spültabs Limone</t>
  </si>
  <si>
    <t>50 Stück</t>
  </si>
  <si>
    <t>Dr 42</t>
  </si>
  <si>
    <t>30 Stück</t>
  </si>
  <si>
    <t>Dr 43</t>
  </si>
  <si>
    <t>Classic XXL</t>
  </si>
  <si>
    <t>77 Stück</t>
  </si>
  <si>
    <t>Dr 44</t>
  </si>
  <si>
    <t>All in One XXL</t>
  </si>
  <si>
    <t>57 Stück</t>
  </si>
  <si>
    <t>Dr 45</t>
  </si>
  <si>
    <t xml:space="preserve">All in One extra </t>
  </si>
  <si>
    <t>Reinigungsmittel</t>
  </si>
  <si>
    <t xml:space="preserve">   Allzweckreiniger</t>
  </si>
  <si>
    <t>Dr 46</t>
  </si>
  <si>
    <t>Allzeckreiniger Zitrone</t>
  </si>
  <si>
    <t>Dr 47</t>
  </si>
  <si>
    <t>Allzeckreiniger Bergfrische</t>
  </si>
  <si>
    <t>Dr 48</t>
  </si>
  <si>
    <t>Der General</t>
  </si>
  <si>
    <t>Universal Bergfrühling</t>
  </si>
  <si>
    <t>Dr 49</t>
  </si>
  <si>
    <t>Senitive Aloe Vera</t>
  </si>
  <si>
    <t>Dr 50</t>
  </si>
  <si>
    <t>Sagrotan</t>
  </si>
  <si>
    <t>Allzweck &amp; Bodenreiniger</t>
  </si>
  <si>
    <t>1500ml</t>
  </si>
  <si>
    <t>Dr 51</t>
  </si>
  <si>
    <t>Love Nature</t>
  </si>
  <si>
    <t>Allzweckreiniger</t>
  </si>
  <si>
    <t>720ml</t>
  </si>
  <si>
    <t xml:space="preserve">   Essigreiniger</t>
  </si>
  <si>
    <t>Dr 52</t>
  </si>
  <si>
    <t>Essigreiniger</t>
  </si>
  <si>
    <t>Dr 53</t>
  </si>
  <si>
    <t xml:space="preserve">   Bad</t>
  </si>
  <si>
    <t>Dr 54</t>
  </si>
  <si>
    <t>Cilit Bang</t>
  </si>
  <si>
    <t>Kalk,-und Schmutz</t>
  </si>
  <si>
    <t>Dr 55</t>
  </si>
  <si>
    <t>Bad Aktivschaum - Dose</t>
  </si>
  <si>
    <t>600ml</t>
  </si>
  <si>
    <t xml:space="preserve">   Backofenreiniger</t>
  </si>
  <si>
    <t>Dr 56</t>
  </si>
  <si>
    <t>Backofenreiniger</t>
  </si>
  <si>
    <t>Dr 57</t>
  </si>
  <si>
    <t>Bref</t>
  </si>
  <si>
    <t>Backofen,-und Grillreiniger</t>
  </si>
  <si>
    <t xml:space="preserve">   Fettlöser</t>
  </si>
  <si>
    <t>Dr 58</t>
  </si>
  <si>
    <t>Multi Fettlöser Power</t>
  </si>
  <si>
    <t>Dr 59</t>
  </si>
  <si>
    <t>Power Fett &amp; Eingebranntes</t>
  </si>
  <si>
    <t>Glasreiniger</t>
  </si>
  <si>
    <t>Dr 60</t>
  </si>
  <si>
    <t xml:space="preserve">Glasreiniger </t>
  </si>
  <si>
    <t>Dr 61</t>
  </si>
  <si>
    <t>Glasreiniger Spiritus - Spühflasche</t>
  </si>
  <si>
    <t>Dr 62</t>
  </si>
  <si>
    <t>Glasreiniger Spiritus - Flasche</t>
  </si>
  <si>
    <t>Dr 63</t>
  </si>
  <si>
    <t>Glasreiniger Spiritus - Nachfüllpack</t>
  </si>
  <si>
    <t>950ml</t>
  </si>
  <si>
    <t>Dr 64</t>
  </si>
  <si>
    <t>Sidolin</t>
  </si>
  <si>
    <t>Glasreiniger Cristal</t>
  </si>
  <si>
    <t>Dr 65</t>
  </si>
  <si>
    <t>Glasreiniger Cristal - Nachfüllpack</t>
  </si>
  <si>
    <t>Dr 66</t>
  </si>
  <si>
    <t>Glasreiniger Zitrus</t>
  </si>
  <si>
    <t xml:space="preserve">Multi Flächen </t>
  </si>
  <si>
    <t xml:space="preserve">   Hygienereiniger</t>
  </si>
  <si>
    <t>Dr 67</t>
  </si>
  <si>
    <t>DanKlorix</t>
  </si>
  <si>
    <t>Hygienereiniger</t>
  </si>
  <si>
    <t>Dr 68</t>
  </si>
  <si>
    <t>Hygienereiniger Grüne Frische</t>
  </si>
  <si>
    <t xml:space="preserve">   Rohrreiniger</t>
  </si>
  <si>
    <t>Dr 69</t>
  </si>
  <si>
    <t>Rohrreiniger-Gel Power</t>
  </si>
  <si>
    <t>Dr 70</t>
  </si>
  <si>
    <t>Drano</t>
  </si>
  <si>
    <t>Power Gel</t>
  </si>
  <si>
    <t>Dr 71</t>
  </si>
  <si>
    <t>Power Granulat</t>
  </si>
  <si>
    <t>500g</t>
  </si>
  <si>
    <t>Dr 72</t>
  </si>
  <si>
    <t>rorax</t>
  </si>
  <si>
    <t>Rohrfrei</t>
  </si>
  <si>
    <t>Dr 73</t>
  </si>
  <si>
    <t>Bio Rohrfrei</t>
  </si>
  <si>
    <t>WC: Reinger/Duftsteine/Bürste</t>
  </si>
  <si>
    <t>Preis/l/kg</t>
  </si>
  <si>
    <t xml:space="preserve">   Reiniger</t>
  </si>
  <si>
    <t>Dr 74</t>
  </si>
  <si>
    <t>WC-Reninger Zitrone</t>
  </si>
  <si>
    <t>Dr 75</t>
  </si>
  <si>
    <t>Power WC-Reiniger Chlor</t>
  </si>
  <si>
    <t>Dr 76</t>
  </si>
  <si>
    <t>WC-Ente</t>
  </si>
  <si>
    <t>Total aktiv Gel - Ocean Wave</t>
  </si>
  <si>
    <t>Dr 77</t>
  </si>
  <si>
    <t>Total aktiv Gel - Citrus Splash</t>
  </si>
  <si>
    <t>Dr 78</t>
  </si>
  <si>
    <t>WC-Reiniger Blütenfrische</t>
  </si>
  <si>
    <t>Dr 79</t>
  </si>
  <si>
    <t>WC-Reiniger Ocean Frische</t>
  </si>
  <si>
    <t>Dr 80</t>
  </si>
  <si>
    <t>Kalk &amp; Unrinstein Zerstörer</t>
  </si>
  <si>
    <t xml:space="preserve">   Duftsteine</t>
  </si>
  <si>
    <t>Dr 81</t>
  </si>
  <si>
    <t>WC-Duftstein Oxipower</t>
  </si>
  <si>
    <t>40g</t>
  </si>
  <si>
    <t>Dr 82</t>
  </si>
  <si>
    <t>WC-Trio-Duftspüler Lemon &amp; Lime</t>
  </si>
  <si>
    <t>3 x55ml</t>
  </si>
  <si>
    <t>Dr 83</t>
  </si>
  <si>
    <t xml:space="preserve">WC-Trio-Duftspüler Tropical Ocean </t>
  </si>
  <si>
    <t>Dr 84</t>
  </si>
  <si>
    <t>WC-Trio-Duftspüler Fruit &amp; Flower</t>
  </si>
  <si>
    <t>Dr 85</t>
  </si>
  <si>
    <t>WC Frisch</t>
  </si>
  <si>
    <t>Kraft Activ Duftspüler  blau</t>
  </si>
  <si>
    <t>50g</t>
  </si>
  <si>
    <t>Dr 86</t>
  </si>
  <si>
    <t>Kraft Activ Duftspüler blütenfrische</t>
  </si>
  <si>
    <t>Dr 87</t>
  </si>
  <si>
    <t>6in1 WC-Duft &amp; Farbspüler Tropische Lagune</t>
  </si>
  <si>
    <t>2  x 35g</t>
  </si>
  <si>
    <t>Dr 88</t>
  </si>
  <si>
    <t>6in1 WC-Duft &amp; Farbspüler Ocean Frische</t>
  </si>
  <si>
    <t>Dr 89</t>
  </si>
  <si>
    <t>6in1 WC-Duft &amp; Farbspüler Blütenfrische</t>
  </si>
  <si>
    <t>Dr 90</t>
  </si>
  <si>
    <t>6in1 WC-Duft &amp; Farbspüler Antikalkschutz</t>
  </si>
  <si>
    <t xml:space="preserve">   Bürste</t>
  </si>
  <si>
    <t>Dr 91</t>
  </si>
  <si>
    <t xml:space="preserve">WC-Bürste </t>
  </si>
  <si>
    <t>Dr 92</t>
  </si>
  <si>
    <t>Power WC-Garnitur im Halter</t>
  </si>
  <si>
    <t>Dr 93</t>
  </si>
  <si>
    <t>Power WC-Garnitur im Topf</t>
  </si>
  <si>
    <t>Entkalker/Reinger für Kaffeemaschinen &amp; Wasserkocher</t>
  </si>
  <si>
    <t>Preis/l/g/Stk</t>
  </si>
  <si>
    <t>Dr 94</t>
  </si>
  <si>
    <t>Dr. Beckmann</t>
  </si>
  <si>
    <t>Intensiv Entkalter</t>
  </si>
  <si>
    <t>Dr 95</t>
  </si>
  <si>
    <t>Kaffeemaschinen Reinungs-Tabs</t>
  </si>
  <si>
    <t>Dr 96</t>
  </si>
  <si>
    <t>Heitmann</t>
  </si>
  <si>
    <t>Bio Schnell Entkalker</t>
  </si>
  <si>
    <t>2 x 25g</t>
  </si>
  <si>
    <t>Dr 97</t>
  </si>
  <si>
    <t>Reine Zitronensäure</t>
  </si>
  <si>
    <t>Desinfektion</t>
  </si>
  <si>
    <t>Preis/l/Stk</t>
  </si>
  <si>
    <t>Dr 98</t>
  </si>
  <si>
    <t>Hygienespray - Flächenreiniger</t>
  </si>
  <si>
    <t>Dr 99</t>
  </si>
  <si>
    <t>Hygienereinigungstücher - Flächenreiniger</t>
  </si>
  <si>
    <t>Dr 100</t>
  </si>
  <si>
    <t>Hygienespray</t>
  </si>
  <si>
    <t>Dr 101</t>
  </si>
  <si>
    <t>HygienePumpspray</t>
  </si>
  <si>
    <t>Dr 102</t>
  </si>
  <si>
    <t>Desinfektionstücher 2in1</t>
  </si>
  <si>
    <t>Einmalhandschuhe</t>
  </si>
  <si>
    <t>Dr 103</t>
  </si>
  <si>
    <t>Latex - klein/S</t>
  </si>
  <si>
    <t>100 Stk.</t>
  </si>
  <si>
    <t>Dr 104</t>
  </si>
  <si>
    <t>Latex - mittel/M</t>
  </si>
  <si>
    <t>Dr 105</t>
  </si>
  <si>
    <t>Latex - groß/L</t>
  </si>
  <si>
    <t>Dr 106</t>
  </si>
  <si>
    <t>Nitril - schwarz - klein/S</t>
  </si>
  <si>
    <t>60 Stk.</t>
  </si>
  <si>
    <t>Dr 107</t>
  </si>
  <si>
    <t>Nitril - schwarz - mittel/M</t>
  </si>
  <si>
    <t>Dr 108</t>
  </si>
  <si>
    <t>Nitril - schwarz - groß/L</t>
  </si>
  <si>
    <t>Raumspray</t>
  </si>
  <si>
    <t>Dr 109</t>
  </si>
  <si>
    <t>Cassis &amp; Freesie</t>
  </si>
  <si>
    <t>300ml</t>
  </si>
  <si>
    <t>Dr 110</t>
  </si>
  <si>
    <t>Zitrone &amp; Limette</t>
  </si>
  <si>
    <t>Dr 111</t>
  </si>
  <si>
    <t>Cotton &amp; Flieder</t>
  </si>
  <si>
    <t>Dr 112</t>
  </si>
  <si>
    <t>Briese - Glade</t>
  </si>
  <si>
    <t>Relaxing Zen</t>
  </si>
  <si>
    <t>Dr 113</t>
  </si>
  <si>
    <t>Lucsious Cherry &amp; Peony (Kirsche &amp; Pfingstrose)</t>
  </si>
  <si>
    <t>Dr 114</t>
  </si>
  <si>
    <t>Fresh Lemon</t>
  </si>
  <si>
    <t>Flüssigseife &amp; Handwaschpaste</t>
  </si>
  <si>
    <t>Dr 115</t>
  </si>
  <si>
    <t>Elkos</t>
  </si>
  <si>
    <t>im Spender - Meerestraum</t>
  </si>
  <si>
    <t>Dr 116</t>
  </si>
  <si>
    <t>Nachfüllpack - Meerestraum</t>
  </si>
  <si>
    <t>Dr 117</t>
  </si>
  <si>
    <t>im Spender - Milch &amp; Honig</t>
  </si>
  <si>
    <t>Dr 118</t>
  </si>
  <si>
    <t>Nachfüllpack - Milch &amp; Honig</t>
  </si>
  <si>
    <t>Dr 119</t>
  </si>
  <si>
    <t>im Spender - Reine Pflege Sensitive</t>
  </si>
  <si>
    <t>Dr 120</t>
  </si>
  <si>
    <t>Nachfüllpack - Reine Pflege Sensitive</t>
  </si>
  <si>
    <t>Dr 121</t>
  </si>
  <si>
    <t>Nachfüllpack - Reine Pflege Granatapfel</t>
  </si>
  <si>
    <t>Dr 122</t>
  </si>
  <si>
    <t>Nachfüllpack - Aloe Vera</t>
  </si>
  <si>
    <t>Dr 123</t>
  </si>
  <si>
    <t>Nachfüllpack - Mandelmilch</t>
  </si>
  <si>
    <t>Dr 124</t>
  </si>
  <si>
    <t>im Spender - Aloe Vera</t>
  </si>
  <si>
    <t>Dr 125</t>
  </si>
  <si>
    <t>Dr 126</t>
  </si>
  <si>
    <t>im Spender - Brombeere &amp; Waldfrüchte</t>
  </si>
  <si>
    <t>Dr 127</t>
  </si>
  <si>
    <t>Dr 128</t>
  </si>
  <si>
    <t>Handwaschpaste</t>
  </si>
  <si>
    <t>Dr 129</t>
  </si>
  <si>
    <t>Grüne Tante</t>
  </si>
  <si>
    <t>Toilettenpapier/Feuchttücher</t>
  </si>
  <si>
    <t>Dr 130</t>
  </si>
  <si>
    <t>Sooo weich Klassik - 3 lag.</t>
  </si>
  <si>
    <t>10 x 200 Blatt</t>
  </si>
  <si>
    <t>Dr 131</t>
  </si>
  <si>
    <t>20 x 200 Blatt</t>
  </si>
  <si>
    <t>Dr 132</t>
  </si>
  <si>
    <t xml:space="preserve">Soo weich premium - 4 lag. </t>
  </si>
  <si>
    <t>10 x 180 Blatt</t>
  </si>
  <si>
    <t>Dr 133</t>
  </si>
  <si>
    <t>Sooo natürlich recycling</t>
  </si>
  <si>
    <t xml:space="preserve">  8 x 200 Blatt</t>
  </si>
  <si>
    <t>Dr 134</t>
  </si>
  <si>
    <t>Hakle</t>
  </si>
  <si>
    <t>Klassisch - 3 lag.</t>
  </si>
  <si>
    <t xml:space="preserve">  8 x 150 Blatt</t>
  </si>
  <si>
    <t>Dr 135</t>
  </si>
  <si>
    <t>Softies</t>
  </si>
  <si>
    <t xml:space="preserve">4 lag. </t>
  </si>
  <si>
    <t xml:space="preserve">  9 x 100 Blatt</t>
  </si>
  <si>
    <t>Dr 136</t>
  </si>
  <si>
    <t>Zewa</t>
  </si>
  <si>
    <t>Ultra Clean 4 lag.</t>
  </si>
  <si>
    <t xml:space="preserve">  8 x 135 Blatt</t>
  </si>
  <si>
    <t>Dr 137</t>
  </si>
  <si>
    <t>Gut &amp; Günstig - Feuchttücher</t>
  </si>
  <si>
    <t>Sensitive</t>
  </si>
  <si>
    <t>2 x 70 Blatt</t>
  </si>
  <si>
    <t>Dr 138</t>
  </si>
  <si>
    <t>Kamille</t>
  </si>
  <si>
    <t>Dr 139</t>
  </si>
  <si>
    <t>Hakle Feucht</t>
  </si>
  <si>
    <t xml:space="preserve">Ultra Med </t>
  </si>
  <si>
    <t>42 Blatt</t>
  </si>
  <si>
    <t>Dr 140</t>
  </si>
  <si>
    <t>Kamille &amp; Aloe Vera</t>
  </si>
  <si>
    <t>Dr 141</t>
  </si>
  <si>
    <t>Ultra Sensitive</t>
  </si>
  <si>
    <t>Taschentücher/Kosmetiktücher</t>
  </si>
  <si>
    <t>Dr 142</t>
  </si>
  <si>
    <t>30 Pack. x 10 Tücher</t>
  </si>
  <si>
    <t>Dr 143</t>
  </si>
  <si>
    <t>Tempo</t>
  </si>
  <si>
    <t>Dr 144</t>
  </si>
  <si>
    <t>15 Pack. x 10 Tücher</t>
  </si>
  <si>
    <t>Dr 145</t>
  </si>
  <si>
    <t>Gut &amp; Günstig    - Box</t>
  </si>
  <si>
    <t xml:space="preserve">4lag. </t>
  </si>
  <si>
    <t>Dr 146</t>
  </si>
  <si>
    <t>EDEKA                   - Box</t>
  </si>
  <si>
    <t>4lag.</t>
  </si>
  <si>
    <t>110 Stk.</t>
  </si>
  <si>
    <t>Dr 147</t>
  </si>
  <si>
    <t>Tempo                  - Duo Box</t>
  </si>
  <si>
    <t>2 x 90 Stk.</t>
  </si>
  <si>
    <t>Dr 148</t>
  </si>
  <si>
    <t>Soft &amp; Sensitive</t>
  </si>
  <si>
    <t>Dr 149</t>
  </si>
  <si>
    <t>EDEKA                   - Kosmetiktücher</t>
  </si>
  <si>
    <t xml:space="preserve">Recycling 2lag.    </t>
  </si>
  <si>
    <t>200 Stk.</t>
  </si>
  <si>
    <t>Dr 150</t>
  </si>
  <si>
    <t xml:space="preserve">Samtweich 4lag.   </t>
  </si>
  <si>
    <t>80 Stk.</t>
  </si>
  <si>
    <t>Dr 151</t>
  </si>
  <si>
    <t>Gut &amp; Günstig    - Kosmetiktücher</t>
  </si>
  <si>
    <t xml:space="preserve">3lag.                   </t>
  </si>
  <si>
    <t>90 Stk.</t>
  </si>
  <si>
    <t>Müllbeutel</t>
  </si>
  <si>
    <t>Preis/Stk.</t>
  </si>
  <si>
    <t>Dr 152</t>
  </si>
  <si>
    <t>Müllbeutel mit Tragegriff</t>
  </si>
  <si>
    <t>75 x 10ltr.</t>
  </si>
  <si>
    <t>Dr 153</t>
  </si>
  <si>
    <t>30 x 25ltr.</t>
  </si>
  <si>
    <t>Dr 154</t>
  </si>
  <si>
    <t>35 x 35ltr.</t>
  </si>
  <si>
    <t>Dr 155</t>
  </si>
  <si>
    <t>20 x 50ltr.</t>
  </si>
  <si>
    <t>Dr 156</t>
  </si>
  <si>
    <t>Müllbeutel - Recycling mit Tragegriff</t>
  </si>
  <si>
    <t>37 x 10 ltr</t>
  </si>
  <si>
    <t>Dr 157</t>
  </si>
  <si>
    <t>25 x 25 ltr</t>
  </si>
  <si>
    <t>Dr 158</t>
  </si>
  <si>
    <t>25 x 35 ltr</t>
  </si>
  <si>
    <t>Dr 159</t>
  </si>
  <si>
    <t>20  x 50ltr</t>
  </si>
  <si>
    <t>Dr 160</t>
  </si>
  <si>
    <t>Pely</t>
  </si>
  <si>
    <t>32 x 10ltr.</t>
  </si>
  <si>
    <t>Dr 161</t>
  </si>
  <si>
    <t>24 x 25ltr.</t>
  </si>
  <si>
    <t>Dr 162</t>
  </si>
  <si>
    <t>14 x 35ltr.</t>
  </si>
  <si>
    <t>Dr 163</t>
  </si>
  <si>
    <t>15 x 60ltr.</t>
  </si>
  <si>
    <t>Dr 164</t>
  </si>
  <si>
    <t>Landkreis Leer</t>
  </si>
  <si>
    <t>Mülltüten - Restmüll</t>
  </si>
  <si>
    <t>30 ltr.</t>
  </si>
  <si>
    <t>Dr 165</t>
  </si>
  <si>
    <t>50 ltr.</t>
  </si>
  <si>
    <t>Dr 166</t>
  </si>
  <si>
    <t>Mülltüten - Grünabfall</t>
  </si>
  <si>
    <t xml:space="preserve">20 ltr. </t>
  </si>
  <si>
    <t>Dr 167</t>
  </si>
  <si>
    <t xml:space="preserve">40 ltr. </t>
  </si>
  <si>
    <t>Alufolie/Backpapier/Frischhaltefolie</t>
  </si>
  <si>
    <t>Preis/m/Stk</t>
  </si>
  <si>
    <t>Dr 168</t>
  </si>
  <si>
    <t>Alufolie</t>
  </si>
  <si>
    <t>30m</t>
  </si>
  <si>
    <t>Dr 169</t>
  </si>
  <si>
    <t>10m</t>
  </si>
  <si>
    <t>Dr 170</t>
  </si>
  <si>
    <t>Backpapier -Rolle</t>
  </si>
  <si>
    <t>20m</t>
  </si>
  <si>
    <t>Dr 171</t>
  </si>
  <si>
    <t>Backpapier-Zuschnitte</t>
  </si>
  <si>
    <t>Dr 172</t>
  </si>
  <si>
    <t>Vildea</t>
  </si>
  <si>
    <t>Backpapier</t>
  </si>
  <si>
    <t>8m</t>
  </si>
  <si>
    <t>Dr 173</t>
  </si>
  <si>
    <t>Frischhaltefolie</t>
  </si>
  <si>
    <t>75m</t>
  </si>
  <si>
    <t>Dr 174</t>
  </si>
  <si>
    <t>25m</t>
  </si>
  <si>
    <t>Küchenrolle</t>
  </si>
  <si>
    <t>Dr 175</t>
  </si>
  <si>
    <t>4 x 64 Blatt</t>
  </si>
  <si>
    <t>Dr 176</t>
  </si>
  <si>
    <t>8 x 64 Blatt</t>
  </si>
  <si>
    <t>Dr 177</t>
  </si>
  <si>
    <t>Wisch &amp; Weg original</t>
  </si>
  <si>
    <t>4 x 45 Blatt</t>
  </si>
  <si>
    <t>Dr 178</t>
  </si>
  <si>
    <t>8 x 45 Blatt</t>
  </si>
  <si>
    <t>Servietten</t>
  </si>
  <si>
    <t>Dr 179</t>
  </si>
  <si>
    <t xml:space="preserve">weiß  - 3 lag. </t>
  </si>
  <si>
    <t>Dr 180</t>
  </si>
  <si>
    <t xml:space="preserve">gelb - 3 lag. </t>
  </si>
  <si>
    <t>Dr 181</t>
  </si>
  <si>
    <t xml:space="preserve">dunkel-rot  - 3 lag. </t>
  </si>
  <si>
    <t>Dr 182</t>
  </si>
  <si>
    <t xml:space="preserve">blau - 3 lag. </t>
  </si>
  <si>
    <t>Dr 183</t>
  </si>
  <si>
    <t>Duni</t>
  </si>
  <si>
    <t xml:space="preserve">weiß - 3 lag. </t>
  </si>
  <si>
    <t>Dr 184</t>
  </si>
  <si>
    <t>Dr 185</t>
  </si>
  <si>
    <t xml:space="preserve">rot - 3 lag. </t>
  </si>
  <si>
    <t>Dr 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</si>
</sst>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2" xfId="0" applyBorder="1"/>
    <xf numFmtId="0" fontId="1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6" xfId="0" applyBorder="1" applyAlignment="1">
      <alignment horizontal="center"/>
    </xf>
    <xf numFmtId="0" fontId="2" fillId="0" borderId="0" xfId="0" applyFont="1"/>
    <xf numFmtId="164" fontId="0" fillId="0" borderId="2" xfId="0" applyNumberFormat="1" applyBorder="1"/>
    <xf numFmtId="164" fontId="3" fillId="0" borderId="4" xfId="0" applyNumberFormat="1" applyFont="1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0" borderId="4" xfId="0" applyFont="1" applyBorder="1" applyAlignment="1">
      <alignment horizontal="right"/>
    </xf>
    <xf numFmtId="0" fontId="0" fillId="0" borderId="5" xfId="0" applyBorder="1" applyAlignment="1">
      <alignment horizontal="center"/>
    </xf>
    <xf numFmtId="164" fontId="0" fillId="0" borderId="4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3" fillId="0" borderId="6" xfId="0" applyFon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right"/>
    </xf>
    <xf numFmtId="0" fontId="1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0" fontId="0" fillId="0" borderId="7" xfId="0" applyBorder="1"/>
    <xf numFmtId="0" fontId="3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2" xfId="0" applyFont="1" applyBorder="1"/>
    <xf numFmtId="0" fontId="0" fillId="0" borderId="2" xfId="0" applyBorder="1"/>
    <xf numFmtId="0" fontId="5" fillId="0" borderId="3" xfId="1" applyBorder="1"/>
    <xf numFmtId="0" fontId="5" fillId="0" borderId="0" xfId="1"/>
    <xf numFmtId="0" fontId="3" fillId="0" borderId="2" xfId="0" applyFont="1" applyBorder="1"/>
    <xf numFmtId="0" fontId="3" fillId="0" borderId="5" xfId="0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0" fillId="0" borderId="0" xfId="0" applyAlignment="1" applyProtection="1">
      <alignment horizontal="center"/>
      <protection locked="0"/>
    </xf>
  </cellXfs>
  <cellStyles count="2">
    <cellStyle name="Standard" xfId="0" builtinId="0"/>
    <cellStyle name="Standard 2" xfId="1" xr:uid="{D252C5DC-013D-4217-A774-EFDE43C1AA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82E51-6CC1-43FB-886E-51E423A7B533}">
  <dimension ref="A1:G250"/>
  <sheetViews>
    <sheetView tabSelected="1" view="pageBreakPreview" zoomScale="115" zoomScaleNormal="100" zoomScaleSheetLayoutView="115" workbookViewId="0">
      <selection activeCell="I240" sqref="I240"/>
    </sheetView>
  </sheetViews>
  <sheetFormatPr baseColWidth="10" defaultRowHeight="15" x14ac:dyDescent="0.25"/>
  <cols>
    <col min="1" max="1" width="8.28515625" customWidth="1"/>
    <col min="2" max="2" width="31.28515625" bestFit="1" customWidth="1"/>
    <col min="3" max="3" width="44" bestFit="1" customWidth="1"/>
    <col min="4" max="4" width="19.140625" style="19" bestFit="1" customWidth="1"/>
    <col min="5" max="5" width="9.7109375" style="19" customWidth="1"/>
    <col min="6" max="6" width="10.7109375" style="20" customWidth="1"/>
    <col min="7" max="7" width="10.7109375" style="52" customWidth="1"/>
  </cols>
  <sheetData>
    <row r="1" spans="1:7" ht="26.25" x14ac:dyDescent="0.4">
      <c r="A1" s="1" t="s">
        <v>0</v>
      </c>
      <c r="B1" s="2"/>
      <c r="C1" s="2"/>
      <c r="D1" s="3"/>
      <c r="E1" s="3"/>
      <c r="F1" s="4"/>
      <c r="G1" s="5"/>
    </row>
    <row r="2" spans="1:7" x14ac:dyDescent="0.25">
      <c r="A2" s="6" t="s">
        <v>1</v>
      </c>
      <c r="B2" s="7" t="s">
        <v>2</v>
      </c>
      <c r="C2" s="8"/>
      <c r="D2" s="9"/>
      <c r="E2" s="10" t="s">
        <v>3</v>
      </c>
      <c r="F2" s="11" t="s">
        <v>4</v>
      </c>
      <c r="G2" s="12" t="s">
        <v>5</v>
      </c>
    </row>
    <row r="3" spans="1:7" x14ac:dyDescent="0.25">
      <c r="A3" s="9" t="s">
        <v>6</v>
      </c>
      <c r="B3" s="13" t="s">
        <v>7</v>
      </c>
      <c r="C3" s="14" t="s">
        <v>8</v>
      </c>
      <c r="D3" s="15" t="s">
        <v>9</v>
      </c>
      <c r="E3" s="16">
        <v>1.05</v>
      </c>
      <c r="F3" s="17">
        <v>1.05</v>
      </c>
      <c r="G3" s="18"/>
    </row>
    <row r="4" spans="1:7" x14ac:dyDescent="0.25">
      <c r="A4" s="9" t="s">
        <v>10</v>
      </c>
      <c r="B4" s="13" t="s">
        <v>7</v>
      </c>
      <c r="C4" s="14" t="s">
        <v>11</v>
      </c>
      <c r="D4" s="15" t="s">
        <v>12</v>
      </c>
      <c r="E4" s="16">
        <v>1.45</v>
      </c>
      <c r="F4" s="17">
        <v>2.9</v>
      </c>
      <c r="G4" s="18"/>
    </row>
    <row r="5" spans="1:7" x14ac:dyDescent="0.25">
      <c r="A5" s="9" t="s">
        <v>13</v>
      </c>
      <c r="B5" s="13" t="s">
        <v>14</v>
      </c>
      <c r="C5" s="14" t="s">
        <v>15</v>
      </c>
      <c r="D5" s="15" t="s">
        <v>16</v>
      </c>
      <c r="E5" s="16">
        <v>1.99</v>
      </c>
      <c r="F5" s="17">
        <v>4.42</v>
      </c>
      <c r="G5" s="18"/>
    </row>
    <row r="6" spans="1:7" x14ac:dyDescent="0.25">
      <c r="A6" s="9" t="s">
        <v>17</v>
      </c>
      <c r="B6" s="13" t="s">
        <v>14</v>
      </c>
      <c r="C6" s="14" t="s">
        <v>18</v>
      </c>
      <c r="D6" s="15" t="s">
        <v>16</v>
      </c>
      <c r="E6" s="16">
        <v>1.99</v>
      </c>
      <c r="F6" s="17">
        <v>4.42</v>
      </c>
      <c r="G6" s="18"/>
    </row>
    <row r="7" spans="1:7" x14ac:dyDescent="0.25">
      <c r="A7" s="9" t="s">
        <v>19</v>
      </c>
      <c r="B7" s="13" t="s">
        <v>14</v>
      </c>
      <c r="C7" s="14" t="s">
        <v>20</v>
      </c>
      <c r="D7" s="15" t="s">
        <v>21</v>
      </c>
      <c r="E7" s="16">
        <v>1.99</v>
      </c>
      <c r="F7" s="17">
        <v>2.95</v>
      </c>
      <c r="G7" s="18"/>
    </row>
    <row r="8" spans="1:7" x14ac:dyDescent="0.25">
      <c r="A8" s="9" t="s">
        <v>22</v>
      </c>
      <c r="B8" s="13" t="s">
        <v>14</v>
      </c>
      <c r="C8" s="14" t="s">
        <v>23</v>
      </c>
      <c r="D8" s="15" t="s">
        <v>21</v>
      </c>
      <c r="E8" s="16">
        <v>1.99</v>
      </c>
      <c r="F8" s="17">
        <v>2.95</v>
      </c>
      <c r="G8" s="18"/>
    </row>
    <row r="9" spans="1:7" x14ac:dyDescent="0.25">
      <c r="A9" s="9" t="s">
        <v>24</v>
      </c>
      <c r="B9" s="13" t="s">
        <v>25</v>
      </c>
      <c r="C9" s="14" t="s">
        <v>26</v>
      </c>
      <c r="D9" s="15" t="s">
        <v>12</v>
      </c>
      <c r="E9" s="16">
        <v>1.99</v>
      </c>
      <c r="F9" s="17">
        <v>3.98</v>
      </c>
      <c r="G9" s="18"/>
    </row>
    <row r="10" spans="1:7" x14ac:dyDescent="0.25">
      <c r="A10" s="9" t="s">
        <v>27</v>
      </c>
      <c r="B10" s="13" t="s">
        <v>25</v>
      </c>
      <c r="C10" s="14" t="s">
        <v>28</v>
      </c>
      <c r="D10" s="15" t="s">
        <v>29</v>
      </c>
      <c r="E10" s="16">
        <v>1.99</v>
      </c>
      <c r="F10" s="17">
        <v>2.65</v>
      </c>
      <c r="G10" s="18"/>
    </row>
    <row r="11" spans="1:7" x14ac:dyDescent="0.25">
      <c r="A11" s="9" t="s">
        <v>30</v>
      </c>
      <c r="B11" s="13" t="s">
        <v>25</v>
      </c>
      <c r="C11" s="14" t="s">
        <v>31</v>
      </c>
      <c r="D11" s="15" t="s">
        <v>12</v>
      </c>
      <c r="E11" s="16">
        <v>2.65</v>
      </c>
      <c r="F11" s="17">
        <v>5.3</v>
      </c>
      <c r="G11" s="18"/>
    </row>
    <row r="12" spans="1:7" ht="23.25" customHeight="1" x14ac:dyDescent="0.25">
      <c r="G12" s="21"/>
    </row>
    <row r="13" spans="1:7" ht="26.25" x14ac:dyDescent="0.4">
      <c r="A13" s="22" t="s">
        <v>32</v>
      </c>
      <c r="G13" s="5"/>
    </row>
    <row r="14" spans="1:7" x14ac:dyDescent="0.25">
      <c r="A14" s="6" t="s">
        <v>1</v>
      </c>
      <c r="B14" s="7" t="s">
        <v>2</v>
      </c>
      <c r="C14" s="8"/>
      <c r="D14" s="9"/>
      <c r="E14" s="10" t="s">
        <v>3</v>
      </c>
      <c r="F14" s="11" t="s">
        <v>33</v>
      </c>
      <c r="G14" s="12" t="s">
        <v>5</v>
      </c>
    </row>
    <row r="15" spans="1:7" x14ac:dyDescent="0.25">
      <c r="A15" s="9" t="s">
        <v>34</v>
      </c>
      <c r="B15" s="14" t="s">
        <v>35</v>
      </c>
      <c r="C15" s="14" t="s">
        <v>36</v>
      </c>
      <c r="D15" s="15" t="s">
        <v>37</v>
      </c>
      <c r="E15" s="23">
        <v>1.59</v>
      </c>
      <c r="F15" s="24">
        <v>1.59</v>
      </c>
      <c r="G15" s="18"/>
    </row>
    <row r="16" spans="1:7" x14ac:dyDescent="0.25">
      <c r="A16" s="9" t="s">
        <v>38</v>
      </c>
      <c r="B16" s="14" t="s">
        <v>39</v>
      </c>
      <c r="C16" s="14" t="s">
        <v>40</v>
      </c>
      <c r="D16" s="15" t="s">
        <v>41</v>
      </c>
      <c r="E16" s="23">
        <v>2.99</v>
      </c>
      <c r="F16" s="24">
        <f>2.99/6</f>
        <v>0.49833333333333335</v>
      </c>
      <c r="G16" s="18"/>
    </row>
    <row r="17" spans="1:7" x14ac:dyDescent="0.25">
      <c r="A17" s="9" t="s">
        <v>42</v>
      </c>
      <c r="B17" s="14" t="s">
        <v>39</v>
      </c>
      <c r="C17" s="14" t="s">
        <v>43</v>
      </c>
      <c r="D17" s="15" t="s">
        <v>41</v>
      </c>
      <c r="E17" s="23">
        <v>1.49</v>
      </c>
      <c r="F17" s="24">
        <f>1.49/6</f>
        <v>0.24833333333333332</v>
      </c>
      <c r="G17" s="18"/>
    </row>
    <row r="18" spans="1:7" x14ac:dyDescent="0.25">
      <c r="A18" s="9" t="s">
        <v>44</v>
      </c>
      <c r="B18" s="14" t="s">
        <v>7</v>
      </c>
      <c r="C18" s="14" t="s">
        <v>45</v>
      </c>
      <c r="D18" s="15" t="s">
        <v>41</v>
      </c>
      <c r="E18" s="23">
        <v>0.79</v>
      </c>
      <c r="F18" s="24">
        <f>0.79/6</f>
        <v>0.13166666666666668</v>
      </c>
      <c r="G18" s="18"/>
    </row>
    <row r="19" spans="1:7" x14ac:dyDescent="0.25">
      <c r="A19" s="9" t="s">
        <v>46</v>
      </c>
      <c r="B19" s="14" t="s">
        <v>7</v>
      </c>
      <c r="C19" s="14" t="s">
        <v>47</v>
      </c>
      <c r="D19" s="15" t="s">
        <v>41</v>
      </c>
      <c r="E19" s="23">
        <v>0.79</v>
      </c>
      <c r="F19" s="24">
        <f>0.79/6</f>
        <v>0.13166666666666668</v>
      </c>
      <c r="G19" s="18"/>
    </row>
    <row r="20" spans="1:7" x14ac:dyDescent="0.25">
      <c r="A20" s="9" t="s">
        <v>48</v>
      </c>
      <c r="B20" s="14" t="s">
        <v>7</v>
      </c>
      <c r="C20" s="14" t="s">
        <v>49</v>
      </c>
      <c r="D20" s="15" t="s">
        <v>50</v>
      </c>
      <c r="E20" s="23">
        <v>1.05</v>
      </c>
      <c r="F20" s="24">
        <f>1.05/5</f>
        <v>0.21000000000000002</v>
      </c>
      <c r="G20" s="18"/>
    </row>
    <row r="21" spans="1:7" x14ac:dyDescent="0.25">
      <c r="A21" s="9" t="s">
        <v>51</v>
      </c>
      <c r="B21" s="14" t="s">
        <v>39</v>
      </c>
      <c r="C21" s="14" t="s">
        <v>49</v>
      </c>
      <c r="D21" s="15" t="s">
        <v>52</v>
      </c>
      <c r="E21" s="23">
        <v>2.99</v>
      </c>
      <c r="F21" s="24">
        <f>2.99/8</f>
        <v>0.37375000000000003</v>
      </c>
      <c r="G21" s="18"/>
    </row>
    <row r="22" spans="1:7" x14ac:dyDescent="0.25">
      <c r="A22" s="9" t="s">
        <v>53</v>
      </c>
      <c r="B22" s="14" t="s">
        <v>54</v>
      </c>
      <c r="C22" s="14" t="s">
        <v>55</v>
      </c>
      <c r="D22" s="15" t="s">
        <v>56</v>
      </c>
      <c r="E22" s="23">
        <v>2.15</v>
      </c>
      <c r="F22" s="24">
        <f>2.15/2</f>
        <v>1.075</v>
      </c>
      <c r="G22" s="18"/>
    </row>
    <row r="23" spans="1:7" x14ac:dyDescent="0.25">
      <c r="A23" s="9" t="s">
        <v>57</v>
      </c>
      <c r="B23" s="14" t="s">
        <v>54</v>
      </c>
      <c r="C23" s="14" t="s">
        <v>58</v>
      </c>
      <c r="D23" s="15" t="s">
        <v>41</v>
      </c>
      <c r="E23" s="23">
        <v>3.99</v>
      </c>
      <c r="F23" s="24">
        <f>3.99/6</f>
        <v>0.66500000000000004</v>
      </c>
      <c r="G23" s="18"/>
    </row>
    <row r="24" spans="1:7" x14ac:dyDescent="0.25">
      <c r="A24" s="9" t="s">
        <v>59</v>
      </c>
      <c r="B24" s="14" t="s">
        <v>35</v>
      </c>
      <c r="C24" s="14" t="s">
        <v>60</v>
      </c>
      <c r="D24" s="15" t="s">
        <v>61</v>
      </c>
      <c r="E24" s="23">
        <v>2.15</v>
      </c>
      <c r="F24" s="24">
        <f>2.15/4</f>
        <v>0.53749999999999998</v>
      </c>
      <c r="G24" s="18"/>
    </row>
    <row r="25" spans="1:7" ht="24.95" customHeight="1" x14ac:dyDescent="0.25">
      <c r="E25" s="25"/>
      <c r="G25" s="26"/>
    </row>
    <row r="26" spans="1:7" ht="26.25" x14ac:dyDescent="0.4">
      <c r="A26" s="22" t="s">
        <v>62</v>
      </c>
      <c r="G26" s="26"/>
    </row>
    <row r="27" spans="1:7" x14ac:dyDescent="0.25">
      <c r="A27" s="6" t="s">
        <v>1</v>
      </c>
      <c r="B27" s="7" t="s">
        <v>2</v>
      </c>
      <c r="C27" s="8"/>
      <c r="D27" s="9"/>
      <c r="E27" s="10" t="s">
        <v>3</v>
      </c>
      <c r="F27" s="11" t="s">
        <v>63</v>
      </c>
      <c r="G27" s="12" t="s">
        <v>5</v>
      </c>
    </row>
    <row r="28" spans="1:7" x14ac:dyDescent="0.25">
      <c r="B28" s="7" t="s">
        <v>64</v>
      </c>
      <c r="C28" s="14"/>
      <c r="D28" s="27"/>
      <c r="E28" s="28"/>
      <c r="F28" s="29"/>
      <c r="G28" s="30"/>
    </row>
    <row r="29" spans="1:7" x14ac:dyDescent="0.25">
      <c r="A29" s="13" t="s">
        <v>59</v>
      </c>
      <c r="B29" s="13" t="s">
        <v>7</v>
      </c>
      <c r="C29" s="14" t="s">
        <v>65</v>
      </c>
      <c r="D29" s="15" t="s">
        <v>66</v>
      </c>
      <c r="E29" s="16">
        <v>0.89</v>
      </c>
      <c r="F29" s="17">
        <f>0.89/2</f>
        <v>0.44500000000000001</v>
      </c>
      <c r="G29" s="18"/>
    </row>
    <row r="30" spans="1:7" x14ac:dyDescent="0.25">
      <c r="A30" s="13" t="s">
        <v>67</v>
      </c>
      <c r="B30" s="13" t="s">
        <v>68</v>
      </c>
      <c r="C30" s="14" t="s">
        <v>65</v>
      </c>
      <c r="D30" s="15" t="s">
        <v>69</v>
      </c>
      <c r="E30" s="16">
        <v>1.59</v>
      </c>
      <c r="F30" s="17">
        <f>1.59/1.2</f>
        <v>1.3250000000000002</v>
      </c>
      <c r="G30" s="18"/>
    </row>
    <row r="31" spans="1:7" x14ac:dyDescent="0.25">
      <c r="A31" s="13" t="s">
        <v>70</v>
      </c>
      <c r="B31" s="13" t="s">
        <v>71</v>
      </c>
      <c r="C31" s="14" t="s">
        <v>65</v>
      </c>
      <c r="D31" s="15" t="s">
        <v>69</v>
      </c>
      <c r="E31" s="16">
        <v>1.49</v>
      </c>
      <c r="F31" s="17">
        <f>1.49/1.2</f>
        <v>1.2416666666666667</v>
      </c>
      <c r="G31" s="18"/>
    </row>
    <row r="32" spans="1:7" x14ac:dyDescent="0.25">
      <c r="A32" s="13"/>
      <c r="B32" s="7" t="s">
        <v>72</v>
      </c>
      <c r="C32" s="14"/>
      <c r="D32" s="27"/>
      <c r="E32" s="31"/>
      <c r="F32" s="24"/>
      <c r="G32" s="30"/>
    </row>
    <row r="33" spans="1:7" x14ac:dyDescent="0.25">
      <c r="A33" s="9" t="s">
        <v>73</v>
      </c>
      <c r="B33" s="13" t="s">
        <v>7</v>
      </c>
      <c r="C33" s="14" t="s">
        <v>74</v>
      </c>
      <c r="D33" s="15" t="s">
        <v>9</v>
      </c>
      <c r="E33" s="16">
        <v>1.05</v>
      </c>
      <c r="F33" s="17">
        <v>1.05</v>
      </c>
      <c r="G33" s="18"/>
    </row>
    <row r="34" spans="1:7" x14ac:dyDescent="0.25">
      <c r="A34" s="9" t="s">
        <v>75</v>
      </c>
      <c r="B34" s="13" t="s">
        <v>68</v>
      </c>
      <c r="C34" s="14" t="s">
        <v>76</v>
      </c>
      <c r="D34" s="15" t="s">
        <v>77</v>
      </c>
      <c r="E34" s="16">
        <v>2.65</v>
      </c>
      <c r="F34" s="17">
        <f>2.65*1.25</f>
        <v>3.3125</v>
      </c>
      <c r="G34" s="18"/>
    </row>
    <row r="35" spans="1:7" x14ac:dyDescent="0.25">
      <c r="A35" s="9" t="s">
        <v>78</v>
      </c>
      <c r="B35" s="13" t="s">
        <v>71</v>
      </c>
      <c r="C35" s="14" t="s">
        <v>79</v>
      </c>
      <c r="D35" s="15" t="s">
        <v>29</v>
      </c>
      <c r="E35" s="16">
        <v>2.79</v>
      </c>
      <c r="F35" s="17">
        <v>3.72</v>
      </c>
      <c r="G35" s="18"/>
    </row>
    <row r="36" spans="1:7" x14ac:dyDescent="0.25">
      <c r="A36" s="13"/>
      <c r="B36" s="7" t="s">
        <v>80</v>
      </c>
      <c r="C36" s="14"/>
      <c r="D36" s="27"/>
      <c r="E36" s="31"/>
      <c r="F36" s="24"/>
      <c r="G36" s="30"/>
    </row>
    <row r="37" spans="1:7" x14ac:dyDescent="0.25">
      <c r="A37" s="9" t="s">
        <v>81</v>
      </c>
      <c r="B37" s="13" t="s">
        <v>7</v>
      </c>
      <c r="C37" s="14" t="s">
        <v>82</v>
      </c>
      <c r="D37" s="15" t="s">
        <v>83</v>
      </c>
      <c r="E37" s="16">
        <v>1.25</v>
      </c>
      <c r="F37" s="17">
        <v>20.83</v>
      </c>
      <c r="G37" s="18"/>
    </row>
    <row r="38" spans="1:7" x14ac:dyDescent="0.25">
      <c r="A38" s="9" t="s">
        <v>84</v>
      </c>
      <c r="B38" s="13" t="s">
        <v>7</v>
      </c>
      <c r="C38" s="14" t="s">
        <v>85</v>
      </c>
      <c r="D38" s="15" t="s">
        <v>86</v>
      </c>
      <c r="E38" s="16">
        <v>1.0900000000000001</v>
      </c>
      <c r="F38" s="17">
        <f>1.09*4</f>
        <v>4.3600000000000003</v>
      </c>
      <c r="G38" s="18"/>
    </row>
    <row r="39" spans="1:7" x14ac:dyDescent="0.25">
      <c r="A39" s="9" t="s">
        <v>87</v>
      </c>
      <c r="B39" s="13" t="s">
        <v>68</v>
      </c>
      <c r="C39" s="14" t="s">
        <v>88</v>
      </c>
      <c r="D39" s="15" t="s">
        <v>86</v>
      </c>
      <c r="E39" s="16">
        <v>2.95</v>
      </c>
      <c r="F39" s="17">
        <f>2.95*4</f>
        <v>11.8</v>
      </c>
      <c r="G39" s="18"/>
    </row>
    <row r="40" spans="1:7" x14ac:dyDescent="0.25">
      <c r="A40" s="9" t="s">
        <v>89</v>
      </c>
      <c r="B40" s="13" t="s">
        <v>68</v>
      </c>
      <c r="C40" s="14" t="s">
        <v>90</v>
      </c>
      <c r="D40" s="15" t="s">
        <v>86</v>
      </c>
      <c r="E40" s="16">
        <v>4.05</v>
      </c>
      <c r="F40" s="17">
        <f>4.05*4</f>
        <v>16.2</v>
      </c>
      <c r="G40" s="18"/>
    </row>
    <row r="41" spans="1:7" x14ac:dyDescent="0.25">
      <c r="A41" s="9" t="s">
        <v>91</v>
      </c>
      <c r="B41" s="13" t="s">
        <v>68</v>
      </c>
      <c r="C41" s="14" t="s">
        <v>92</v>
      </c>
      <c r="D41" s="15" t="s">
        <v>93</v>
      </c>
      <c r="E41" s="16">
        <v>9.7899999999999991</v>
      </c>
      <c r="F41" s="17">
        <f>9.79/12</f>
        <v>0.8158333333333333</v>
      </c>
      <c r="G41" s="18"/>
    </row>
    <row r="42" spans="1:7" x14ac:dyDescent="0.25">
      <c r="A42" s="9" t="s">
        <v>94</v>
      </c>
      <c r="B42" s="13" t="s">
        <v>71</v>
      </c>
      <c r="C42" s="14" t="s">
        <v>95</v>
      </c>
      <c r="D42" s="15" t="s">
        <v>96</v>
      </c>
      <c r="E42" s="16">
        <v>2.99</v>
      </c>
      <c r="F42" s="17">
        <f>2.99/3</f>
        <v>0.9966666666666667</v>
      </c>
      <c r="G42" s="18"/>
    </row>
    <row r="43" spans="1:7" x14ac:dyDescent="0.25">
      <c r="A43" s="9" t="s">
        <v>97</v>
      </c>
      <c r="B43" s="13" t="s">
        <v>71</v>
      </c>
      <c r="C43" s="14" t="s">
        <v>98</v>
      </c>
      <c r="D43" s="15" t="s">
        <v>86</v>
      </c>
      <c r="E43" s="16">
        <v>2.99</v>
      </c>
      <c r="F43" s="17">
        <f>2.99*4</f>
        <v>11.96</v>
      </c>
      <c r="G43" s="18"/>
    </row>
    <row r="44" spans="1:7" x14ac:dyDescent="0.25">
      <c r="A44" s="13"/>
      <c r="B44" s="7" t="s">
        <v>99</v>
      </c>
      <c r="C44" s="14"/>
      <c r="D44" s="28"/>
      <c r="E44" s="31"/>
      <c r="F44" s="24"/>
      <c r="G44" s="30"/>
    </row>
    <row r="45" spans="1:7" x14ac:dyDescent="0.25">
      <c r="A45" s="9" t="s">
        <v>100</v>
      </c>
      <c r="B45" s="13" t="s">
        <v>7</v>
      </c>
      <c r="C45" s="14" t="s">
        <v>101</v>
      </c>
      <c r="D45" s="15" t="s">
        <v>102</v>
      </c>
      <c r="E45" s="16">
        <v>4.3</v>
      </c>
      <c r="F45" s="17">
        <f>4.3/40</f>
        <v>0.1075</v>
      </c>
      <c r="G45" s="18"/>
    </row>
    <row r="46" spans="1:7" x14ac:dyDescent="0.25">
      <c r="A46" s="9" t="s">
        <v>103</v>
      </c>
      <c r="B46" s="13" t="s">
        <v>7</v>
      </c>
      <c r="C46" s="14" t="s">
        <v>104</v>
      </c>
      <c r="D46" s="15" t="s">
        <v>105</v>
      </c>
      <c r="E46" s="16">
        <v>3.25</v>
      </c>
      <c r="F46" s="17">
        <f>3.25/60</f>
        <v>5.4166666666666669E-2</v>
      </c>
      <c r="G46" s="18"/>
    </row>
    <row r="47" spans="1:7" x14ac:dyDescent="0.25">
      <c r="A47" s="9" t="s">
        <v>106</v>
      </c>
      <c r="B47" s="13" t="s">
        <v>68</v>
      </c>
      <c r="C47" s="14" t="s">
        <v>107</v>
      </c>
      <c r="D47" s="15" t="s">
        <v>108</v>
      </c>
      <c r="E47" s="16">
        <v>10.95</v>
      </c>
      <c r="F47" s="17">
        <f>10.95/58</f>
        <v>0.18879310344827585</v>
      </c>
      <c r="G47" s="18"/>
    </row>
    <row r="48" spans="1:7" x14ac:dyDescent="0.25">
      <c r="A48" s="9" t="s">
        <v>109</v>
      </c>
      <c r="B48" s="13" t="s">
        <v>68</v>
      </c>
      <c r="C48" s="14" t="s">
        <v>110</v>
      </c>
      <c r="D48" s="15" t="s">
        <v>111</v>
      </c>
      <c r="E48" s="16">
        <v>10.95</v>
      </c>
      <c r="F48" s="17">
        <f>10.95/54</f>
        <v>0.20277777777777775</v>
      </c>
      <c r="G48" s="18"/>
    </row>
    <row r="49" spans="1:7" x14ac:dyDescent="0.25">
      <c r="A49" s="9" t="s">
        <v>112</v>
      </c>
      <c r="B49" s="13" t="s">
        <v>68</v>
      </c>
      <c r="C49" s="14" t="s">
        <v>113</v>
      </c>
      <c r="D49" s="15" t="s">
        <v>111</v>
      </c>
      <c r="E49" s="16">
        <v>10.95</v>
      </c>
      <c r="F49" s="17">
        <f>10.95/54</f>
        <v>0.20277777777777775</v>
      </c>
      <c r="G49" s="18"/>
    </row>
    <row r="50" spans="1:7" x14ac:dyDescent="0.25">
      <c r="A50" s="9" t="s">
        <v>114</v>
      </c>
      <c r="B50" s="13" t="s">
        <v>68</v>
      </c>
      <c r="C50" s="14" t="s">
        <v>115</v>
      </c>
      <c r="D50" s="15" t="s">
        <v>116</v>
      </c>
      <c r="E50" s="16">
        <v>10.95</v>
      </c>
      <c r="F50" s="17">
        <f>10.95/48</f>
        <v>0.22812499999999999</v>
      </c>
      <c r="G50" s="18"/>
    </row>
    <row r="51" spans="1:7" x14ac:dyDescent="0.25">
      <c r="A51" s="9" t="s">
        <v>117</v>
      </c>
      <c r="B51" s="13" t="s">
        <v>68</v>
      </c>
      <c r="C51" s="14" t="s">
        <v>118</v>
      </c>
      <c r="D51" s="15" t="s">
        <v>116</v>
      </c>
      <c r="E51" s="16">
        <v>11.95</v>
      </c>
      <c r="F51" s="17">
        <f>11.95/48</f>
        <v>0.24895833333333331</v>
      </c>
      <c r="G51" s="18"/>
    </row>
    <row r="52" spans="1:7" x14ac:dyDescent="0.25">
      <c r="A52" s="9" t="s">
        <v>119</v>
      </c>
      <c r="B52" s="13" t="s">
        <v>68</v>
      </c>
      <c r="C52" s="14" t="s">
        <v>120</v>
      </c>
      <c r="D52" s="15" t="s">
        <v>121</v>
      </c>
      <c r="E52" s="16">
        <v>10.95</v>
      </c>
      <c r="F52" s="17">
        <f>10.95/73</f>
        <v>0.15</v>
      </c>
      <c r="G52" s="18"/>
    </row>
    <row r="53" spans="1:7" x14ac:dyDescent="0.25">
      <c r="A53" s="9" t="s">
        <v>122</v>
      </c>
      <c r="B53" s="13" t="s">
        <v>25</v>
      </c>
      <c r="C53" s="14" t="s">
        <v>123</v>
      </c>
      <c r="D53" s="15" t="s">
        <v>124</v>
      </c>
      <c r="E53" s="16">
        <v>10.99</v>
      </c>
      <c r="F53" s="17">
        <f>10.99/70</f>
        <v>0.157</v>
      </c>
      <c r="G53" s="18"/>
    </row>
    <row r="54" spans="1:7" x14ac:dyDescent="0.25">
      <c r="A54" s="9" t="s">
        <v>125</v>
      </c>
      <c r="B54" s="13" t="s">
        <v>25</v>
      </c>
      <c r="C54" s="14" t="s">
        <v>126</v>
      </c>
      <c r="D54" s="15" t="s">
        <v>127</v>
      </c>
      <c r="E54" s="16">
        <v>10.99</v>
      </c>
      <c r="F54" s="17">
        <f>10.99/50</f>
        <v>0.2198</v>
      </c>
      <c r="G54" s="18"/>
    </row>
    <row r="55" spans="1:7" x14ac:dyDescent="0.25">
      <c r="A55" s="9" t="s">
        <v>128</v>
      </c>
      <c r="B55" s="13" t="s">
        <v>25</v>
      </c>
      <c r="C55" s="14" t="s">
        <v>126</v>
      </c>
      <c r="D55" s="15" t="s">
        <v>129</v>
      </c>
      <c r="E55" s="16">
        <v>6.45</v>
      </c>
      <c r="F55" s="17">
        <f>6.45/30</f>
        <v>0.215</v>
      </c>
      <c r="G55" s="18"/>
    </row>
    <row r="56" spans="1:7" x14ac:dyDescent="0.25">
      <c r="A56" s="9" t="s">
        <v>130</v>
      </c>
      <c r="B56" s="13" t="s">
        <v>71</v>
      </c>
      <c r="C56" s="14" t="s">
        <v>131</v>
      </c>
      <c r="D56" s="15" t="s">
        <v>132</v>
      </c>
      <c r="E56" s="16">
        <v>11.45</v>
      </c>
      <c r="F56" s="17">
        <f>11.45/77</f>
        <v>0.1487012987012987</v>
      </c>
      <c r="G56" s="18"/>
    </row>
    <row r="57" spans="1:7" x14ac:dyDescent="0.25">
      <c r="A57" s="9" t="s">
        <v>133</v>
      </c>
      <c r="B57" s="13" t="s">
        <v>71</v>
      </c>
      <c r="C57" s="14" t="s">
        <v>134</v>
      </c>
      <c r="D57" s="15" t="s">
        <v>135</v>
      </c>
      <c r="E57" s="16">
        <v>11.45</v>
      </c>
      <c r="F57" s="17">
        <f>11.45/57</f>
        <v>0.20087719298245613</v>
      </c>
      <c r="G57" s="18"/>
    </row>
    <row r="58" spans="1:7" x14ac:dyDescent="0.25">
      <c r="A58" s="9" t="s">
        <v>136</v>
      </c>
      <c r="B58" s="13" t="s">
        <v>71</v>
      </c>
      <c r="C58" s="14" t="s">
        <v>137</v>
      </c>
      <c r="D58" s="15" t="s">
        <v>111</v>
      </c>
      <c r="E58" s="16">
        <v>11.45</v>
      </c>
      <c r="F58" s="17">
        <f>11.45/54</f>
        <v>0.21203703703703702</v>
      </c>
      <c r="G58" s="18"/>
    </row>
    <row r="59" spans="1:7" ht="24.95" customHeight="1" x14ac:dyDescent="0.25">
      <c r="A59" s="25"/>
      <c r="B59" s="25"/>
      <c r="C59" s="25"/>
      <c r="D59" s="32"/>
      <c r="E59" s="32"/>
      <c r="F59" s="33"/>
      <c r="G59" s="21"/>
    </row>
    <row r="60" spans="1:7" ht="26.25" x14ac:dyDescent="0.4">
      <c r="A60" s="22" t="s">
        <v>138</v>
      </c>
      <c r="G60" s="5"/>
    </row>
    <row r="61" spans="1:7" x14ac:dyDescent="0.25">
      <c r="A61" s="6" t="s">
        <v>1</v>
      </c>
      <c r="B61" s="7" t="s">
        <v>2</v>
      </c>
      <c r="C61" s="8"/>
      <c r="D61" s="34"/>
      <c r="E61" s="10" t="s">
        <v>3</v>
      </c>
      <c r="F61" s="11" t="s">
        <v>4</v>
      </c>
      <c r="G61" s="12" t="s">
        <v>5</v>
      </c>
    </row>
    <row r="62" spans="1:7" x14ac:dyDescent="0.25">
      <c r="A62" s="13"/>
      <c r="B62" s="7" t="s">
        <v>139</v>
      </c>
      <c r="C62" s="14"/>
      <c r="D62" s="28"/>
      <c r="E62" s="28"/>
      <c r="F62" s="29"/>
      <c r="G62" s="30"/>
    </row>
    <row r="63" spans="1:7" x14ac:dyDescent="0.25">
      <c r="A63" s="9" t="s">
        <v>140</v>
      </c>
      <c r="B63" s="9" t="s">
        <v>7</v>
      </c>
      <c r="C63" s="13" t="s">
        <v>141</v>
      </c>
      <c r="D63" s="35" t="s">
        <v>9</v>
      </c>
      <c r="E63" s="16">
        <v>1.05</v>
      </c>
      <c r="F63" s="17">
        <v>1.05</v>
      </c>
      <c r="G63" s="18"/>
    </row>
    <row r="64" spans="1:7" x14ac:dyDescent="0.25">
      <c r="A64" s="9" t="s">
        <v>142</v>
      </c>
      <c r="B64" s="9" t="s">
        <v>7</v>
      </c>
      <c r="C64" s="13" t="s">
        <v>143</v>
      </c>
      <c r="D64" s="35" t="s">
        <v>9</v>
      </c>
      <c r="E64" s="16">
        <v>1.05</v>
      </c>
      <c r="F64" s="17">
        <v>1.05</v>
      </c>
      <c r="G64" s="18"/>
    </row>
    <row r="65" spans="1:7" x14ac:dyDescent="0.25">
      <c r="A65" s="9" t="s">
        <v>144</v>
      </c>
      <c r="B65" s="9" t="s">
        <v>145</v>
      </c>
      <c r="C65" s="13" t="s">
        <v>146</v>
      </c>
      <c r="D65" s="35" t="s">
        <v>29</v>
      </c>
      <c r="E65" s="16">
        <v>2.19</v>
      </c>
      <c r="F65" s="17">
        <v>2.92</v>
      </c>
      <c r="G65" s="18"/>
    </row>
    <row r="66" spans="1:7" x14ac:dyDescent="0.25">
      <c r="A66" s="9" t="s">
        <v>147</v>
      </c>
      <c r="B66" s="9" t="s">
        <v>145</v>
      </c>
      <c r="C66" s="13" t="s">
        <v>148</v>
      </c>
      <c r="D66" s="35" t="s">
        <v>29</v>
      </c>
      <c r="E66" s="16">
        <v>2.19</v>
      </c>
      <c r="F66" s="17">
        <v>2.92</v>
      </c>
      <c r="G66" s="18"/>
    </row>
    <row r="67" spans="1:7" x14ac:dyDescent="0.25">
      <c r="A67" s="9" t="s">
        <v>149</v>
      </c>
      <c r="B67" s="9" t="s">
        <v>150</v>
      </c>
      <c r="C67" s="13" t="s">
        <v>151</v>
      </c>
      <c r="D67" s="35" t="s">
        <v>152</v>
      </c>
      <c r="E67" s="16">
        <v>3.39</v>
      </c>
      <c r="F67" s="17">
        <f>(1000*3.39)/1500</f>
        <v>2.2599999999999998</v>
      </c>
      <c r="G67" s="18"/>
    </row>
    <row r="68" spans="1:7" x14ac:dyDescent="0.25">
      <c r="A68" s="9" t="s">
        <v>153</v>
      </c>
      <c r="B68" s="9" t="s">
        <v>154</v>
      </c>
      <c r="C68" s="13" t="s">
        <v>155</v>
      </c>
      <c r="D68" s="35" t="s">
        <v>156</v>
      </c>
      <c r="E68" s="16">
        <v>2.0499999999999998</v>
      </c>
      <c r="F68" s="17">
        <v>2.85</v>
      </c>
      <c r="G68" s="18"/>
    </row>
    <row r="69" spans="1:7" x14ac:dyDescent="0.25">
      <c r="A69" s="13"/>
      <c r="B69" s="7" t="s">
        <v>157</v>
      </c>
      <c r="C69" s="14"/>
      <c r="D69" s="28"/>
      <c r="E69" s="31"/>
      <c r="F69" s="24"/>
      <c r="G69" s="30"/>
    </row>
    <row r="70" spans="1:7" x14ac:dyDescent="0.25">
      <c r="A70" s="9" t="s">
        <v>158</v>
      </c>
      <c r="B70" s="9" t="s">
        <v>7</v>
      </c>
      <c r="C70" s="13" t="s">
        <v>159</v>
      </c>
      <c r="D70" s="35" t="s">
        <v>9</v>
      </c>
      <c r="E70" s="16">
        <v>0.93</v>
      </c>
      <c r="F70" s="17">
        <v>0.93</v>
      </c>
      <c r="G70" s="18"/>
    </row>
    <row r="71" spans="1:7" x14ac:dyDescent="0.25">
      <c r="A71" s="9" t="s">
        <v>160</v>
      </c>
      <c r="B71" s="9" t="s">
        <v>25</v>
      </c>
      <c r="C71" s="13" t="s">
        <v>159</v>
      </c>
      <c r="D71" s="35" t="s">
        <v>9</v>
      </c>
      <c r="E71" s="31">
        <v>2.0499999999999998</v>
      </c>
      <c r="F71" s="24">
        <v>2.0499999999999998</v>
      </c>
      <c r="G71" s="18"/>
    </row>
    <row r="72" spans="1:7" x14ac:dyDescent="0.25">
      <c r="A72" s="13"/>
      <c r="B72" s="7" t="s">
        <v>161</v>
      </c>
      <c r="C72" s="14"/>
      <c r="D72" s="28"/>
      <c r="E72" s="31"/>
      <c r="F72" s="24"/>
      <c r="G72" s="30"/>
    </row>
    <row r="73" spans="1:7" x14ac:dyDescent="0.25">
      <c r="A73" s="9" t="s">
        <v>162</v>
      </c>
      <c r="B73" s="9" t="s">
        <v>163</v>
      </c>
      <c r="C73" s="13" t="s">
        <v>164</v>
      </c>
      <c r="D73" s="35" t="s">
        <v>29</v>
      </c>
      <c r="E73" s="31">
        <v>2.89</v>
      </c>
      <c r="F73" s="24">
        <v>3.85</v>
      </c>
      <c r="G73" s="18"/>
    </row>
    <row r="74" spans="1:7" x14ac:dyDescent="0.25">
      <c r="A74" s="9" t="s">
        <v>165</v>
      </c>
      <c r="B74" s="9" t="s">
        <v>163</v>
      </c>
      <c r="C74" s="13" t="s">
        <v>166</v>
      </c>
      <c r="D74" s="35" t="s">
        <v>167</v>
      </c>
      <c r="E74" s="31">
        <v>4.29</v>
      </c>
      <c r="F74" s="24">
        <v>7.15</v>
      </c>
      <c r="G74" s="18"/>
    </row>
    <row r="75" spans="1:7" x14ac:dyDescent="0.25">
      <c r="A75" s="13"/>
      <c r="B75" s="7" t="s">
        <v>168</v>
      </c>
      <c r="C75" s="14"/>
      <c r="D75" s="28"/>
      <c r="E75" s="31"/>
      <c r="F75" s="24"/>
      <c r="G75" s="30"/>
    </row>
    <row r="76" spans="1:7" x14ac:dyDescent="0.25">
      <c r="A76" s="9" t="s">
        <v>169</v>
      </c>
      <c r="B76" s="9" t="s">
        <v>7</v>
      </c>
      <c r="C76" s="13" t="s">
        <v>170</v>
      </c>
      <c r="D76" s="35" t="s">
        <v>12</v>
      </c>
      <c r="E76" s="31">
        <v>1.95</v>
      </c>
      <c r="F76" s="24">
        <v>3.9</v>
      </c>
      <c r="G76" s="18"/>
    </row>
    <row r="77" spans="1:7" x14ac:dyDescent="0.25">
      <c r="A77" s="9" t="s">
        <v>171</v>
      </c>
      <c r="B77" s="9" t="s">
        <v>172</v>
      </c>
      <c r="C77" s="13" t="s">
        <v>173</v>
      </c>
      <c r="D77" s="35" t="s">
        <v>12</v>
      </c>
      <c r="E77" s="31">
        <v>3.89</v>
      </c>
      <c r="F77" s="24">
        <v>7.78</v>
      </c>
      <c r="G77" s="18"/>
    </row>
    <row r="78" spans="1:7" x14ac:dyDescent="0.25">
      <c r="A78" s="13"/>
      <c r="B78" s="7" t="s">
        <v>174</v>
      </c>
      <c r="C78" s="14"/>
      <c r="D78" s="28"/>
      <c r="E78" s="31"/>
      <c r="F78" s="24"/>
      <c r="G78" s="30"/>
    </row>
    <row r="79" spans="1:7" x14ac:dyDescent="0.25">
      <c r="A79" s="9" t="s">
        <v>175</v>
      </c>
      <c r="B79" s="9" t="s">
        <v>7</v>
      </c>
      <c r="C79" s="13" t="s">
        <v>176</v>
      </c>
      <c r="D79" s="35" t="s">
        <v>29</v>
      </c>
      <c r="E79" s="31">
        <v>1.55</v>
      </c>
      <c r="F79" s="24">
        <v>2.0699999999999998</v>
      </c>
      <c r="G79" s="18"/>
    </row>
    <row r="80" spans="1:7" x14ac:dyDescent="0.25">
      <c r="A80" s="9" t="s">
        <v>177</v>
      </c>
      <c r="B80" s="9" t="s">
        <v>172</v>
      </c>
      <c r="C80" s="13" t="s">
        <v>178</v>
      </c>
      <c r="D80" s="35" t="s">
        <v>29</v>
      </c>
      <c r="E80" s="31">
        <v>3.15</v>
      </c>
      <c r="F80" s="24">
        <v>4.2</v>
      </c>
      <c r="G80" s="18"/>
    </row>
    <row r="81" spans="1:7" x14ac:dyDescent="0.25">
      <c r="A81" s="13"/>
      <c r="B81" s="7" t="s">
        <v>179</v>
      </c>
      <c r="C81" s="14"/>
      <c r="D81" s="28"/>
      <c r="E81" s="31"/>
      <c r="F81" s="24"/>
      <c r="G81" s="30"/>
    </row>
    <row r="82" spans="1:7" x14ac:dyDescent="0.25">
      <c r="A82" s="9" t="s">
        <v>180</v>
      </c>
      <c r="B82" s="13" t="s">
        <v>7</v>
      </c>
      <c r="C82" s="14" t="s">
        <v>181</v>
      </c>
      <c r="D82" s="28" t="s">
        <v>9</v>
      </c>
      <c r="E82" s="31">
        <v>1.05</v>
      </c>
      <c r="F82" s="24">
        <v>1.05</v>
      </c>
      <c r="G82" s="18"/>
    </row>
    <row r="83" spans="1:7" x14ac:dyDescent="0.25">
      <c r="A83" s="9" t="s">
        <v>182</v>
      </c>
      <c r="B83" s="13" t="s">
        <v>25</v>
      </c>
      <c r="C83" s="14" t="s">
        <v>183</v>
      </c>
      <c r="D83" s="28" t="s">
        <v>12</v>
      </c>
      <c r="E83" s="31">
        <v>1.99</v>
      </c>
      <c r="F83" s="24">
        <v>3.98</v>
      </c>
      <c r="G83" s="18"/>
    </row>
    <row r="84" spans="1:7" x14ac:dyDescent="0.25">
      <c r="A84" s="9" t="s">
        <v>184</v>
      </c>
      <c r="B84" s="13" t="s">
        <v>25</v>
      </c>
      <c r="C84" s="14" t="s">
        <v>185</v>
      </c>
      <c r="D84" s="28" t="s">
        <v>29</v>
      </c>
      <c r="E84" s="31">
        <v>2.69</v>
      </c>
      <c r="F84" s="24">
        <v>3.59</v>
      </c>
      <c r="G84" s="18"/>
    </row>
    <row r="85" spans="1:7" x14ac:dyDescent="0.25">
      <c r="A85" s="9" t="s">
        <v>186</v>
      </c>
      <c r="B85" s="13" t="s">
        <v>25</v>
      </c>
      <c r="C85" s="14" t="s">
        <v>187</v>
      </c>
      <c r="D85" s="28" t="s">
        <v>188</v>
      </c>
      <c r="E85" s="31">
        <v>2.85</v>
      </c>
      <c r="F85" s="24">
        <v>3</v>
      </c>
      <c r="G85" s="18"/>
    </row>
    <row r="86" spans="1:7" x14ac:dyDescent="0.25">
      <c r="A86" s="9" t="s">
        <v>189</v>
      </c>
      <c r="B86" s="13" t="s">
        <v>190</v>
      </c>
      <c r="C86" s="14" t="s">
        <v>191</v>
      </c>
      <c r="D86" s="28" t="s">
        <v>12</v>
      </c>
      <c r="E86" s="31">
        <v>2.19</v>
      </c>
      <c r="F86" s="24">
        <v>4.38</v>
      </c>
      <c r="G86" s="18"/>
    </row>
    <row r="87" spans="1:7" x14ac:dyDescent="0.25">
      <c r="A87" s="9" t="s">
        <v>192</v>
      </c>
      <c r="B87" s="13" t="s">
        <v>190</v>
      </c>
      <c r="C87" s="14" t="s">
        <v>193</v>
      </c>
      <c r="D87" s="28" t="s">
        <v>86</v>
      </c>
      <c r="E87" s="31">
        <v>1.95</v>
      </c>
      <c r="F87" s="24">
        <v>7.8</v>
      </c>
      <c r="G87" s="18"/>
    </row>
    <row r="88" spans="1:7" x14ac:dyDescent="0.25">
      <c r="A88" s="9" t="s">
        <v>194</v>
      </c>
      <c r="B88" s="13" t="s">
        <v>190</v>
      </c>
      <c r="C88" s="14" t="s">
        <v>195</v>
      </c>
      <c r="D88" s="28" t="s">
        <v>12</v>
      </c>
      <c r="E88" s="31">
        <v>2.19</v>
      </c>
      <c r="F88" s="24">
        <v>4.38</v>
      </c>
      <c r="G88" s="18"/>
    </row>
    <row r="89" spans="1:7" x14ac:dyDescent="0.25">
      <c r="A89" s="9"/>
      <c r="B89" s="13" t="s">
        <v>190</v>
      </c>
      <c r="C89" s="14" t="s">
        <v>196</v>
      </c>
      <c r="D89" s="28" t="s">
        <v>12</v>
      </c>
      <c r="E89" s="31">
        <v>2.19</v>
      </c>
      <c r="F89" s="24">
        <v>4.38</v>
      </c>
      <c r="G89" s="18"/>
    </row>
    <row r="90" spans="1:7" x14ac:dyDescent="0.25">
      <c r="A90" s="13"/>
      <c r="B90" s="7" t="s">
        <v>197</v>
      </c>
      <c r="C90" s="14"/>
      <c r="D90" s="28"/>
      <c r="E90" s="31"/>
      <c r="F90" s="24"/>
      <c r="G90" s="30"/>
    </row>
    <row r="91" spans="1:7" x14ac:dyDescent="0.25">
      <c r="A91" s="9" t="s">
        <v>198</v>
      </c>
      <c r="B91" s="9" t="s">
        <v>199</v>
      </c>
      <c r="C91" s="13" t="s">
        <v>200</v>
      </c>
      <c r="D91" s="35" t="s">
        <v>152</v>
      </c>
      <c r="E91" s="31">
        <v>2.65</v>
      </c>
      <c r="F91" s="24">
        <f>2.65/1.5</f>
        <v>1.7666666666666666</v>
      </c>
      <c r="G91" s="18"/>
    </row>
    <row r="92" spans="1:7" x14ac:dyDescent="0.25">
      <c r="A92" s="9" t="s">
        <v>201</v>
      </c>
      <c r="B92" s="9" t="s">
        <v>199</v>
      </c>
      <c r="C92" s="13" t="s">
        <v>202</v>
      </c>
      <c r="D92" s="35" t="s">
        <v>152</v>
      </c>
      <c r="E92" s="31">
        <v>2.65</v>
      </c>
      <c r="F92" s="24">
        <f>2.65/1.5</f>
        <v>1.7666666666666666</v>
      </c>
      <c r="G92" s="18"/>
    </row>
    <row r="93" spans="1:7" x14ac:dyDescent="0.25">
      <c r="A93" s="13"/>
      <c r="B93" s="7" t="s">
        <v>203</v>
      </c>
      <c r="C93" s="14"/>
      <c r="D93" s="28"/>
      <c r="E93" s="31"/>
      <c r="F93" s="24"/>
      <c r="G93" s="30"/>
    </row>
    <row r="94" spans="1:7" x14ac:dyDescent="0.25">
      <c r="A94" s="9" t="s">
        <v>204</v>
      </c>
      <c r="B94" s="9" t="s">
        <v>7</v>
      </c>
      <c r="C94" s="13" t="s">
        <v>205</v>
      </c>
      <c r="D94" s="35" t="s">
        <v>9</v>
      </c>
      <c r="E94" s="31">
        <v>1.35</v>
      </c>
      <c r="F94" s="24">
        <v>1.35</v>
      </c>
      <c r="G94" s="18"/>
    </row>
    <row r="95" spans="1:7" x14ac:dyDescent="0.25">
      <c r="A95" s="9" t="s">
        <v>206</v>
      </c>
      <c r="B95" s="9" t="s">
        <v>207</v>
      </c>
      <c r="C95" s="13" t="s">
        <v>208</v>
      </c>
      <c r="D95" s="35" t="s">
        <v>9</v>
      </c>
      <c r="E95" s="31">
        <v>3.55</v>
      </c>
      <c r="F95" s="24">
        <v>3.55</v>
      </c>
      <c r="G95" s="18"/>
    </row>
    <row r="96" spans="1:7" x14ac:dyDescent="0.25">
      <c r="A96" s="9" t="s">
        <v>209</v>
      </c>
      <c r="B96" s="9" t="s">
        <v>207</v>
      </c>
      <c r="C96" s="13" t="s">
        <v>210</v>
      </c>
      <c r="D96" s="35" t="s">
        <v>211</v>
      </c>
      <c r="E96" s="31">
        <v>3.59</v>
      </c>
      <c r="F96" s="24">
        <v>7.18</v>
      </c>
      <c r="G96" s="18"/>
    </row>
    <row r="97" spans="1:7" x14ac:dyDescent="0.25">
      <c r="A97" s="9" t="s">
        <v>212</v>
      </c>
      <c r="B97" s="9" t="s">
        <v>213</v>
      </c>
      <c r="C97" s="13" t="s">
        <v>214</v>
      </c>
      <c r="D97" s="35" t="s">
        <v>9</v>
      </c>
      <c r="E97" s="31">
        <v>3.55</v>
      </c>
      <c r="F97" s="24">
        <v>3.55</v>
      </c>
      <c r="G97" s="18"/>
    </row>
    <row r="98" spans="1:7" x14ac:dyDescent="0.25">
      <c r="A98" s="9" t="s">
        <v>215</v>
      </c>
      <c r="B98" s="9" t="s">
        <v>213</v>
      </c>
      <c r="C98" s="13" t="s">
        <v>216</v>
      </c>
      <c r="D98" s="35" t="s">
        <v>9</v>
      </c>
      <c r="E98" s="31">
        <v>3.55</v>
      </c>
      <c r="F98" s="24">
        <v>3.55</v>
      </c>
      <c r="G98" s="18"/>
    </row>
    <row r="99" spans="1:7" ht="24.95" customHeight="1" x14ac:dyDescent="0.25">
      <c r="G99" s="26"/>
    </row>
    <row r="100" spans="1:7" ht="26.25" x14ac:dyDescent="0.4">
      <c r="A100" s="22" t="s">
        <v>217</v>
      </c>
      <c r="B100" s="2"/>
      <c r="C100" s="2"/>
      <c r="D100" s="3"/>
      <c r="E100" s="3"/>
      <c r="F100" s="4"/>
      <c r="G100" s="5"/>
    </row>
    <row r="101" spans="1:7" x14ac:dyDescent="0.25">
      <c r="A101" s="6" t="s">
        <v>1</v>
      </c>
      <c r="B101" s="7" t="s">
        <v>2</v>
      </c>
      <c r="C101" s="8"/>
      <c r="D101" s="13"/>
      <c r="E101" s="36" t="s">
        <v>3</v>
      </c>
      <c r="F101" s="11" t="s">
        <v>218</v>
      </c>
      <c r="G101" s="12" t="s">
        <v>5</v>
      </c>
    </row>
    <row r="102" spans="1:7" x14ac:dyDescent="0.25">
      <c r="B102" s="7" t="s">
        <v>219</v>
      </c>
      <c r="C102" s="14"/>
      <c r="D102" s="27"/>
      <c r="E102" s="27"/>
      <c r="F102" s="37"/>
      <c r="G102" s="30"/>
    </row>
    <row r="103" spans="1:7" x14ac:dyDescent="0.25">
      <c r="A103" s="9" t="s">
        <v>220</v>
      </c>
      <c r="B103" s="13" t="s">
        <v>7</v>
      </c>
      <c r="C103" s="14" t="s">
        <v>221</v>
      </c>
      <c r="D103" s="27" t="s">
        <v>9</v>
      </c>
      <c r="E103" s="38">
        <v>1.05</v>
      </c>
      <c r="F103" s="39">
        <v>1.05</v>
      </c>
      <c r="G103" s="18"/>
    </row>
    <row r="104" spans="1:7" x14ac:dyDescent="0.25">
      <c r="A104" s="9" t="s">
        <v>222</v>
      </c>
      <c r="B104" s="13" t="s">
        <v>7</v>
      </c>
      <c r="C104" s="14" t="s">
        <v>223</v>
      </c>
      <c r="D104" s="27" t="s">
        <v>29</v>
      </c>
      <c r="E104" s="38">
        <v>1.95</v>
      </c>
      <c r="F104" s="39">
        <v>2.6</v>
      </c>
      <c r="G104" s="18"/>
    </row>
    <row r="105" spans="1:7" x14ac:dyDescent="0.25">
      <c r="A105" s="9" t="s">
        <v>224</v>
      </c>
      <c r="B105" s="13" t="s">
        <v>225</v>
      </c>
      <c r="C105" s="14" t="s">
        <v>226</v>
      </c>
      <c r="D105" s="27" t="s">
        <v>29</v>
      </c>
      <c r="E105" s="38">
        <v>2.4500000000000002</v>
      </c>
      <c r="F105" s="39">
        <v>3.27</v>
      </c>
      <c r="G105" s="18"/>
    </row>
    <row r="106" spans="1:7" x14ac:dyDescent="0.25">
      <c r="A106" s="9" t="s">
        <v>227</v>
      </c>
      <c r="B106" s="13" t="s">
        <v>225</v>
      </c>
      <c r="C106" s="14" t="s">
        <v>228</v>
      </c>
      <c r="D106" s="27" t="s">
        <v>29</v>
      </c>
      <c r="E106" s="38">
        <v>2.4500000000000002</v>
      </c>
      <c r="F106" s="39">
        <v>3.27</v>
      </c>
      <c r="G106" s="18"/>
    </row>
    <row r="107" spans="1:7" x14ac:dyDescent="0.25">
      <c r="A107" s="9" t="s">
        <v>229</v>
      </c>
      <c r="B107" s="13" t="s">
        <v>150</v>
      </c>
      <c r="C107" s="14" t="s">
        <v>230</v>
      </c>
      <c r="D107" s="27" t="s">
        <v>29</v>
      </c>
      <c r="E107" s="38">
        <v>3.45</v>
      </c>
      <c r="F107" s="39">
        <v>4.5999999999999996</v>
      </c>
      <c r="G107" s="18"/>
    </row>
    <row r="108" spans="1:7" x14ac:dyDescent="0.25">
      <c r="A108" s="9" t="s">
        <v>231</v>
      </c>
      <c r="B108" s="13" t="s">
        <v>150</v>
      </c>
      <c r="C108" s="14" t="s">
        <v>232</v>
      </c>
      <c r="D108" s="27" t="s">
        <v>29</v>
      </c>
      <c r="E108" s="38">
        <v>3.45</v>
      </c>
      <c r="F108" s="39">
        <v>4.5999999999999996</v>
      </c>
      <c r="G108" s="18"/>
    </row>
    <row r="109" spans="1:7" x14ac:dyDescent="0.25">
      <c r="A109" s="9" t="s">
        <v>233</v>
      </c>
      <c r="B109" s="13" t="s">
        <v>163</v>
      </c>
      <c r="C109" s="14" t="s">
        <v>234</v>
      </c>
      <c r="D109" s="27" t="s">
        <v>29</v>
      </c>
      <c r="E109" s="38">
        <v>2.69</v>
      </c>
      <c r="F109" s="39">
        <v>3.59</v>
      </c>
      <c r="G109" s="18"/>
    </row>
    <row r="110" spans="1:7" x14ac:dyDescent="0.25">
      <c r="A110" s="13"/>
      <c r="B110" s="7" t="s">
        <v>235</v>
      </c>
      <c r="C110" s="14"/>
      <c r="D110" s="27"/>
      <c r="E110" s="38"/>
      <c r="F110" s="39"/>
      <c r="G110" s="30"/>
    </row>
    <row r="111" spans="1:7" x14ac:dyDescent="0.25">
      <c r="A111" s="9" t="s">
        <v>236</v>
      </c>
      <c r="B111" s="14" t="s">
        <v>7</v>
      </c>
      <c r="C111" s="14" t="s">
        <v>237</v>
      </c>
      <c r="D111" s="27" t="s">
        <v>238</v>
      </c>
      <c r="E111" s="38">
        <v>0.95</v>
      </c>
      <c r="F111" s="39">
        <v>23.75</v>
      </c>
      <c r="G111" s="18"/>
    </row>
    <row r="112" spans="1:7" x14ac:dyDescent="0.25">
      <c r="A112" s="9" t="s">
        <v>239</v>
      </c>
      <c r="B112" s="14" t="s">
        <v>7</v>
      </c>
      <c r="C112" s="14" t="s">
        <v>240</v>
      </c>
      <c r="D112" s="27" t="s">
        <v>241</v>
      </c>
      <c r="E112" s="38">
        <v>1.05</v>
      </c>
      <c r="F112" s="39">
        <v>6.36</v>
      </c>
      <c r="G112" s="18"/>
    </row>
    <row r="113" spans="1:7" x14ac:dyDescent="0.25">
      <c r="A113" s="9" t="s">
        <v>242</v>
      </c>
      <c r="B113" s="14" t="s">
        <v>7</v>
      </c>
      <c r="C113" s="14" t="s">
        <v>243</v>
      </c>
      <c r="D113" s="27" t="s">
        <v>241</v>
      </c>
      <c r="E113" s="38">
        <v>1.05</v>
      </c>
      <c r="F113" s="39">
        <v>6.36</v>
      </c>
      <c r="G113" s="18"/>
    </row>
    <row r="114" spans="1:7" x14ac:dyDescent="0.25">
      <c r="A114" s="9" t="s">
        <v>244</v>
      </c>
      <c r="B114" s="14" t="s">
        <v>7</v>
      </c>
      <c r="C114" s="14" t="s">
        <v>245</v>
      </c>
      <c r="D114" s="27" t="s">
        <v>241</v>
      </c>
      <c r="E114" s="38">
        <v>1.05</v>
      </c>
      <c r="F114" s="39">
        <v>6.36</v>
      </c>
      <c r="G114" s="18"/>
    </row>
    <row r="115" spans="1:7" x14ac:dyDescent="0.25">
      <c r="A115" s="9" t="s">
        <v>246</v>
      </c>
      <c r="B115" s="14" t="s">
        <v>247</v>
      </c>
      <c r="C115" s="14" t="s">
        <v>248</v>
      </c>
      <c r="D115" s="27" t="s">
        <v>249</v>
      </c>
      <c r="E115" s="38">
        <v>2.15</v>
      </c>
      <c r="F115" s="39">
        <f>2.15*20</f>
        <v>43</v>
      </c>
      <c r="G115" s="18"/>
    </row>
    <row r="116" spans="1:7" x14ac:dyDescent="0.25">
      <c r="A116" s="9" t="s">
        <v>250</v>
      </c>
      <c r="B116" s="14" t="s">
        <v>247</v>
      </c>
      <c r="C116" s="14" t="s">
        <v>251</v>
      </c>
      <c r="D116" s="27" t="s">
        <v>249</v>
      </c>
      <c r="E116" s="38">
        <v>2.15</v>
      </c>
      <c r="F116" s="39">
        <f>2.15*20</f>
        <v>43</v>
      </c>
      <c r="G116" s="18"/>
    </row>
    <row r="117" spans="1:7" x14ac:dyDescent="0.25">
      <c r="A117" s="9" t="s">
        <v>252</v>
      </c>
      <c r="B117" s="14" t="s">
        <v>163</v>
      </c>
      <c r="C117" s="14" t="s">
        <v>253</v>
      </c>
      <c r="D117" s="27" t="s">
        <v>254</v>
      </c>
      <c r="E117" s="38">
        <v>2.89</v>
      </c>
      <c r="F117" s="39">
        <v>41.29</v>
      </c>
      <c r="G117" s="18"/>
    </row>
    <row r="118" spans="1:7" x14ac:dyDescent="0.25">
      <c r="A118" s="9" t="s">
        <v>255</v>
      </c>
      <c r="B118" s="14" t="s">
        <v>163</v>
      </c>
      <c r="C118" s="14" t="s">
        <v>256</v>
      </c>
      <c r="D118" s="27" t="s">
        <v>254</v>
      </c>
      <c r="E118" s="38">
        <v>2.89</v>
      </c>
      <c r="F118" s="39">
        <v>41.29</v>
      </c>
      <c r="G118" s="18"/>
    </row>
    <row r="119" spans="1:7" x14ac:dyDescent="0.25">
      <c r="A119" s="9" t="s">
        <v>257</v>
      </c>
      <c r="B119" s="14" t="s">
        <v>163</v>
      </c>
      <c r="C119" s="14" t="s">
        <v>258</v>
      </c>
      <c r="D119" s="27" t="s">
        <v>254</v>
      </c>
      <c r="E119" s="38">
        <v>2.89</v>
      </c>
      <c r="F119" s="39">
        <v>41.29</v>
      </c>
      <c r="G119" s="18"/>
    </row>
    <row r="120" spans="1:7" x14ac:dyDescent="0.25">
      <c r="A120" s="9" t="s">
        <v>259</v>
      </c>
      <c r="B120" s="14" t="s">
        <v>163</v>
      </c>
      <c r="C120" s="14" t="s">
        <v>260</v>
      </c>
      <c r="D120" s="27" t="s">
        <v>254</v>
      </c>
      <c r="E120" s="38">
        <v>2.89</v>
      </c>
      <c r="F120" s="39">
        <v>41.29</v>
      </c>
      <c r="G120" s="18"/>
    </row>
    <row r="121" spans="1:7" x14ac:dyDescent="0.25">
      <c r="A121" s="13"/>
      <c r="B121" s="7" t="s">
        <v>261</v>
      </c>
      <c r="C121" s="14"/>
      <c r="D121" s="27"/>
      <c r="E121" s="38"/>
      <c r="F121" s="39"/>
      <c r="G121" s="30"/>
    </row>
    <row r="122" spans="1:7" x14ac:dyDescent="0.25">
      <c r="A122" s="9" t="s">
        <v>262</v>
      </c>
      <c r="B122" s="14" t="s">
        <v>35</v>
      </c>
      <c r="C122" s="14" t="s">
        <v>263</v>
      </c>
      <c r="D122" s="27"/>
      <c r="E122" s="38">
        <v>1.65</v>
      </c>
      <c r="F122" s="39"/>
      <c r="G122" s="18"/>
    </row>
    <row r="123" spans="1:7" x14ac:dyDescent="0.25">
      <c r="A123" s="9" t="s">
        <v>264</v>
      </c>
      <c r="B123" s="14" t="s">
        <v>35</v>
      </c>
      <c r="C123" s="14" t="s">
        <v>265</v>
      </c>
      <c r="D123" s="27"/>
      <c r="E123" s="38">
        <v>3.79</v>
      </c>
      <c r="F123" s="39"/>
      <c r="G123" s="18"/>
    </row>
    <row r="124" spans="1:7" x14ac:dyDescent="0.25">
      <c r="A124" s="9" t="s">
        <v>266</v>
      </c>
      <c r="B124" s="14" t="s">
        <v>35</v>
      </c>
      <c r="C124" s="14" t="s">
        <v>267</v>
      </c>
      <c r="D124" s="27"/>
      <c r="E124" s="38">
        <v>3.79</v>
      </c>
      <c r="F124" s="39"/>
      <c r="G124" s="18"/>
    </row>
    <row r="125" spans="1:7" ht="24.95" customHeight="1" x14ac:dyDescent="0.25">
      <c r="G125" s="26"/>
    </row>
    <row r="126" spans="1:7" ht="26.25" x14ac:dyDescent="0.4">
      <c r="A126" s="22" t="s">
        <v>268</v>
      </c>
      <c r="B126" s="40"/>
      <c r="G126" s="26"/>
    </row>
    <row r="127" spans="1:7" x14ac:dyDescent="0.25">
      <c r="A127" s="6" t="s">
        <v>1</v>
      </c>
      <c r="B127" s="7" t="s">
        <v>2</v>
      </c>
      <c r="C127" s="8"/>
      <c r="D127" s="34"/>
      <c r="E127" s="10" t="s">
        <v>3</v>
      </c>
      <c r="F127" s="11" t="s">
        <v>269</v>
      </c>
      <c r="G127" s="12" t="s">
        <v>5</v>
      </c>
    </row>
    <row r="128" spans="1:7" x14ac:dyDescent="0.25">
      <c r="A128" s="9" t="s">
        <v>270</v>
      </c>
      <c r="B128" s="13" t="s">
        <v>271</v>
      </c>
      <c r="C128" s="14" t="s">
        <v>272</v>
      </c>
      <c r="D128" s="35" t="s">
        <v>86</v>
      </c>
      <c r="E128" s="16">
        <v>2.59</v>
      </c>
      <c r="F128" s="17">
        <f>2.59*4</f>
        <v>10.36</v>
      </c>
      <c r="G128" s="18"/>
    </row>
    <row r="129" spans="1:7" x14ac:dyDescent="0.25">
      <c r="A129" s="9" t="s">
        <v>273</v>
      </c>
      <c r="B129" s="13" t="s">
        <v>271</v>
      </c>
      <c r="C129" s="14" t="s">
        <v>274</v>
      </c>
      <c r="D129" s="35" t="s">
        <v>41</v>
      </c>
      <c r="E129" s="16">
        <v>3.55</v>
      </c>
      <c r="F129" s="17">
        <f>3.55/6</f>
        <v>0.59166666666666667</v>
      </c>
      <c r="G129" s="18"/>
    </row>
    <row r="130" spans="1:7" x14ac:dyDescent="0.25">
      <c r="A130" s="9" t="s">
        <v>275</v>
      </c>
      <c r="B130" s="13" t="s">
        <v>276</v>
      </c>
      <c r="C130" s="14" t="s">
        <v>277</v>
      </c>
      <c r="D130" s="35" t="s">
        <v>278</v>
      </c>
      <c r="E130" s="16">
        <v>1.0900000000000001</v>
      </c>
      <c r="F130" s="17">
        <f>1.09*20</f>
        <v>21.8</v>
      </c>
      <c r="G130" s="18"/>
    </row>
    <row r="131" spans="1:7" x14ac:dyDescent="0.25">
      <c r="A131" s="9" t="s">
        <v>279</v>
      </c>
      <c r="B131" s="13" t="s">
        <v>276</v>
      </c>
      <c r="C131" s="14" t="s">
        <v>280</v>
      </c>
      <c r="D131" s="35" t="s">
        <v>12</v>
      </c>
      <c r="E131" s="16">
        <v>3.55</v>
      </c>
      <c r="F131" s="17">
        <f>3.55*2</f>
        <v>7.1</v>
      </c>
      <c r="G131" s="18"/>
    </row>
    <row r="132" spans="1:7" ht="24.95" customHeight="1" x14ac:dyDescent="0.25">
      <c r="G132" s="26"/>
    </row>
    <row r="133" spans="1:7" ht="26.25" x14ac:dyDescent="0.4">
      <c r="A133" s="22" t="s">
        <v>281</v>
      </c>
      <c r="D133"/>
      <c r="E133"/>
      <c r="F133" s="41"/>
      <c r="G133" s="26"/>
    </row>
    <row r="134" spans="1:7" x14ac:dyDescent="0.25">
      <c r="A134" s="6" t="s">
        <v>1</v>
      </c>
      <c r="B134" s="6" t="s">
        <v>2</v>
      </c>
      <c r="C134" s="7"/>
      <c r="D134" s="14"/>
      <c r="E134" s="10" t="s">
        <v>3</v>
      </c>
      <c r="F134" s="11" t="s">
        <v>282</v>
      </c>
      <c r="G134" s="12" t="s">
        <v>5</v>
      </c>
    </row>
    <row r="135" spans="1:7" x14ac:dyDescent="0.25">
      <c r="A135" s="9" t="s">
        <v>283</v>
      </c>
      <c r="B135" s="13" t="s">
        <v>7</v>
      </c>
      <c r="C135" s="14" t="s">
        <v>284</v>
      </c>
      <c r="D135" s="35" t="s">
        <v>29</v>
      </c>
      <c r="E135" s="16">
        <v>2.15</v>
      </c>
      <c r="F135" s="17">
        <v>2.87</v>
      </c>
      <c r="G135" s="18"/>
    </row>
    <row r="136" spans="1:7" x14ac:dyDescent="0.25">
      <c r="A136" s="9" t="s">
        <v>285</v>
      </c>
      <c r="B136" s="13" t="s">
        <v>7</v>
      </c>
      <c r="C136" s="14" t="s">
        <v>286</v>
      </c>
      <c r="D136" s="35" t="s">
        <v>102</v>
      </c>
      <c r="E136" s="16">
        <v>2.19</v>
      </c>
      <c r="F136" s="17">
        <f>2.19/40</f>
        <v>5.475E-2</v>
      </c>
      <c r="G136" s="18"/>
    </row>
    <row r="137" spans="1:7" x14ac:dyDescent="0.25">
      <c r="A137" s="9" t="s">
        <v>287</v>
      </c>
      <c r="B137" s="13" t="s">
        <v>7</v>
      </c>
      <c r="C137" s="14" t="s">
        <v>288</v>
      </c>
      <c r="D137" s="35" t="s">
        <v>86</v>
      </c>
      <c r="E137" s="16">
        <v>1.55</v>
      </c>
      <c r="F137" s="17">
        <v>6.2</v>
      </c>
      <c r="G137" s="18"/>
    </row>
    <row r="138" spans="1:7" x14ac:dyDescent="0.25">
      <c r="A138" s="9" t="s">
        <v>289</v>
      </c>
      <c r="B138" s="13" t="s">
        <v>150</v>
      </c>
      <c r="C138" s="14" t="s">
        <v>290</v>
      </c>
      <c r="D138" s="35" t="s">
        <v>86</v>
      </c>
      <c r="E138" s="16">
        <v>6.15</v>
      </c>
      <c r="F138" s="17">
        <v>24.6</v>
      </c>
      <c r="G138" s="18"/>
    </row>
    <row r="139" spans="1:7" x14ac:dyDescent="0.25">
      <c r="A139" s="9" t="s">
        <v>291</v>
      </c>
      <c r="B139" s="13" t="s">
        <v>150</v>
      </c>
      <c r="C139" s="14" t="s">
        <v>292</v>
      </c>
      <c r="D139" s="35" t="s">
        <v>102</v>
      </c>
      <c r="E139" s="16">
        <v>4.3499999999999996</v>
      </c>
      <c r="F139" s="17">
        <f>4.35/40</f>
        <v>0.10874999999999999</v>
      </c>
      <c r="G139" s="18"/>
    </row>
    <row r="140" spans="1:7" ht="24.95" customHeight="1" x14ac:dyDescent="0.25">
      <c r="G140" s="26"/>
    </row>
    <row r="141" spans="1:7" ht="26.25" x14ac:dyDescent="0.4">
      <c r="A141" s="22" t="s">
        <v>293</v>
      </c>
      <c r="G141" s="26"/>
    </row>
    <row r="142" spans="1:7" x14ac:dyDescent="0.25">
      <c r="A142" s="6" t="s">
        <v>1</v>
      </c>
      <c r="B142" s="7" t="s">
        <v>2</v>
      </c>
      <c r="C142" s="8"/>
      <c r="D142" s="34"/>
      <c r="E142" s="10" t="s">
        <v>3</v>
      </c>
      <c r="F142" s="11" t="s">
        <v>33</v>
      </c>
      <c r="G142" s="12" t="s">
        <v>5</v>
      </c>
    </row>
    <row r="143" spans="1:7" x14ac:dyDescent="0.25">
      <c r="A143" s="9" t="s">
        <v>294</v>
      </c>
      <c r="B143" s="13" t="s">
        <v>7</v>
      </c>
      <c r="C143" s="14" t="s">
        <v>295</v>
      </c>
      <c r="D143" s="35" t="s">
        <v>296</v>
      </c>
      <c r="E143" s="16">
        <v>7.55</v>
      </c>
      <c r="F143" s="17">
        <f>7.55/100</f>
        <v>7.5499999999999998E-2</v>
      </c>
      <c r="G143" s="18"/>
    </row>
    <row r="144" spans="1:7" x14ac:dyDescent="0.25">
      <c r="A144" s="9" t="s">
        <v>297</v>
      </c>
      <c r="B144" s="13" t="s">
        <v>7</v>
      </c>
      <c r="C144" s="14" t="s">
        <v>298</v>
      </c>
      <c r="D144" s="35" t="s">
        <v>296</v>
      </c>
      <c r="E144" s="16">
        <v>7.55</v>
      </c>
      <c r="F144" s="17">
        <f>7.55/100</f>
        <v>7.5499999999999998E-2</v>
      </c>
      <c r="G144" s="18"/>
    </row>
    <row r="145" spans="1:7" x14ac:dyDescent="0.25">
      <c r="A145" s="9" t="s">
        <v>299</v>
      </c>
      <c r="B145" s="13" t="s">
        <v>7</v>
      </c>
      <c r="C145" s="14" t="s">
        <v>300</v>
      </c>
      <c r="D145" s="35" t="s">
        <v>296</v>
      </c>
      <c r="E145" s="16">
        <v>7.55</v>
      </c>
      <c r="F145" s="17">
        <f>7.55/100</f>
        <v>7.5499999999999998E-2</v>
      </c>
      <c r="G145" s="18"/>
    </row>
    <row r="146" spans="1:7" x14ac:dyDescent="0.25">
      <c r="A146" s="9" t="s">
        <v>301</v>
      </c>
      <c r="B146" s="13" t="s">
        <v>7</v>
      </c>
      <c r="C146" s="14" t="s">
        <v>302</v>
      </c>
      <c r="D146" s="35" t="s">
        <v>303</v>
      </c>
      <c r="E146" s="16">
        <v>4.47</v>
      </c>
      <c r="F146" s="17">
        <f>4.47/60</f>
        <v>7.4499999999999997E-2</v>
      </c>
      <c r="G146" s="18"/>
    </row>
    <row r="147" spans="1:7" x14ac:dyDescent="0.25">
      <c r="A147" s="9" t="s">
        <v>304</v>
      </c>
      <c r="B147" s="13" t="s">
        <v>7</v>
      </c>
      <c r="C147" s="14" t="s">
        <v>305</v>
      </c>
      <c r="D147" s="35" t="s">
        <v>303</v>
      </c>
      <c r="E147" s="16">
        <v>4.47</v>
      </c>
      <c r="F147" s="17">
        <f>4.47/60</f>
        <v>7.4499999999999997E-2</v>
      </c>
      <c r="G147" s="18"/>
    </row>
    <row r="148" spans="1:7" x14ac:dyDescent="0.25">
      <c r="A148" s="9" t="s">
        <v>306</v>
      </c>
      <c r="B148" s="13" t="s">
        <v>7</v>
      </c>
      <c r="C148" s="14" t="s">
        <v>307</v>
      </c>
      <c r="D148" s="35" t="s">
        <v>303</v>
      </c>
      <c r="E148" s="16">
        <v>4.47</v>
      </c>
      <c r="F148" s="17">
        <f>4.47/60</f>
        <v>7.4499999999999997E-2</v>
      </c>
      <c r="G148" s="18"/>
    </row>
    <row r="149" spans="1:7" ht="24.95" customHeight="1" x14ac:dyDescent="0.25">
      <c r="G149" s="26"/>
    </row>
    <row r="150" spans="1:7" ht="26.25" x14ac:dyDescent="0.4">
      <c r="A150" s="22" t="s">
        <v>308</v>
      </c>
      <c r="G150" s="26"/>
    </row>
    <row r="151" spans="1:7" x14ac:dyDescent="0.25">
      <c r="A151" s="6" t="s">
        <v>1</v>
      </c>
      <c r="B151" s="7" t="s">
        <v>2</v>
      </c>
      <c r="C151" s="8"/>
      <c r="D151" s="34"/>
      <c r="E151" s="10" t="s">
        <v>3</v>
      </c>
      <c r="F151" s="11" t="s">
        <v>4</v>
      </c>
      <c r="G151" s="12" t="s">
        <v>5</v>
      </c>
    </row>
    <row r="152" spans="1:7" x14ac:dyDescent="0.25">
      <c r="A152" s="9" t="s">
        <v>309</v>
      </c>
      <c r="B152" s="13" t="s">
        <v>7</v>
      </c>
      <c r="C152" s="14" t="s">
        <v>310</v>
      </c>
      <c r="D152" s="35" t="s">
        <v>311</v>
      </c>
      <c r="E152" s="16">
        <v>1.29</v>
      </c>
      <c r="F152" s="17">
        <v>4.3</v>
      </c>
      <c r="G152" s="18"/>
    </row>
    <row r="153" spans="1:7" x14ac:dyDescent="0.25">
      <c r="A153" s="9" t="s">
        <v>312</v>
      </c>
      <c r="B153" s="13" t="s">
        <v>7</v>
      </c>
      <c r="C153" s="14" t="s">
        <v>313</v>
      </c>
      <c r="D153" s="35" t="s">
        <v>311</v>
      </c>
      <c r="E153" s="16">
        <v>1.29</v>
      </c>
      <c r="F153" s="17">
        <v>4.3</v>
      </c>
      <c r="G153" s="18"/>
    </row>
    <row r="154" spans="1:7" x14ac:dyDescent="0.25">
      <c r="A154" s="9" t="s">
        <v>314</v>
      </c>
      <c r="B154" s="13" t="s">
        <v>7</v>
      </c>
      <c r="C154" s="14" t="s">
        <v>315</v>
      </c>
      <c r="D154" s="35" t="s">
        <v>311</v>
      </c>
      <c r="E154" s="16">
        <v>1.29</v>
      </c>
      <c r="F154" s="17">
        <v>4.3</v>
      </c>
      <c r="G154" s="18"/>
    </row>
    <row r="155" spans="1:7" x14ac:dyDescent="0.25">
      <c r="A155" s="9" t="s">
        <v>316</v>
      </c>
      <c r="B155" s="13" t="s">
        <v>317</v>
      </c>
      <c r="C155" s="14" t="s">
        <v>318</v>
      </c>
      <c r="D155" s="35" t="s">
        <v>311</v>
      </c>
      <c r="E155" s="16">
        <v>2.39</v>
      </c>
      <c r="F155" s="17">
        <v>7.97</v>
      </c>
      <c r="G155" s="18"/>
    </row>
    <row r="156" spans="1:7" x14ac:dyDescent="0.25">
      <c r="A156" s="9" t="s">
        <v>319</v>
      </c>
      <c r="B156" s="13" t="s">
        <v>317</v>
      </c>
      <c r="C156" s="14" t="s">
        <v>320</v>
      </c>
      <c r="D156" s="35" t="s">
        <v>311</v>
      </c>
      <c r="E156" s="16">
        <v>2.39</v>
      </c>
      <c r="F156" s="17">
        <v>7.97</v>
      </c>
      <c r="G156" s="18"/>
    </row>
    <row r="157" spans="1:7" x14ac:dyDescent="0.25">
      <c r="A157" s="9" t="s">
        <v>321</v>
      </c>
      <c r="B157" s="13" t="s">
        <v>317</v>
      </c>
      <c r="C157" s="14" t="s">
        <v>322</v>
      </c>
      <c r="D157" s="35" t="s">
        <v>311</v>
      </c>
      <c r="E157" s="16">
        <v>2.39</v>
      </c>
      <c r="F157" s="17">
        <v>7.97</v>
      </c>
      <c r="G157" s="18"/>
    </row>
    <row r="158" spans="1:7" ht="24.95" customHeight="1" x14ac:dyDescent="0.25">
      <c r="G158" s="26"/>
    </row>
    <row r="159" spans="1:7" ht="26.25" x14ac:dyDescent="0.4">
      <c r="A159" s="22" t="s">
        <v>323</v>
      </c>
      <c r="G159" s="26"/>
    </row>
    <row r="160" spans="1:7" x14ac:dyDescent="0.25">
      <c r="A160" s="6" t="s">
        <v>1</v>
      </c>
      <c r="B160" s="42" t="s">
        <v>2</v>
      </c>
      <c r="C160" s="43"/>
      <c r="D160" s="44"/>
      <c r="E160" s="10" t="s">
        <v>3</v>
      </c>
      <c r="F160" s="11" t="s">
        <v>4</v>
      </c>
      <c r="G160" s="12" t="s">
        <v>5</v>
      </c>
    </row>
    <row r="161" spans="1:7" x14ac:dyDescent="0.25">
      <c r="A161" s="9" t="s">
        <v>324</v>
      </c>
      <c r="B161" s="13" t="s">
        <v>325</v>
      </c>
      <c r="C161" s="14" t="s">
        <v>326</v>
      </c>
      <c r="D161" s="35" t="s">
        <v>12</v>
      </c>
      <c r="E161" s="16">
        <v>0.7</v>
      </c>
      <c r="F161" s="17">
        <v>1.4</v>
      </c>
      <c r="G161" s="18"/>
    </row>
    <row r="162" spans="1:7" x14ac:dyDescent="0.25">
      <c r="A162" s="9" t="s">
        <v>327</v>
      </c>
      <c r="B162" s="13" t="s">
        <v>325</v>
      </c>
      <c r="C162" s="14" t="s">
        <v>328</v>
      </c>
      <c r="D162" s="35" t="s">
        <v>29</v>
      </c>
      <c r="E162" s="16">
        <v>0.8</v>
      </c>
      <c r="F162" s="17">
        <v>1.07</v>
      </c>
      <c r="G162" s="18"/>
    </row>
    <row r="163" spans="1:7" x14ac:dyDescent="0.25">
      <c r="A163" s="9" t="s">
        <v>329</v>
      </c>
      <c r="B163" s="13" t="s">
        <v>325</v>
      </c>
      <c r="C163" s="14" t="s">
        <v>330</v>
      </c>
      <c r="D163" s="35" t="s">
        <v>12</v>
      </c>
      <c r="E163" s="16">
        <v>0.7</v>
      </c>
      <c r="F163" s="17">
        <v>1.4</v>
      </c>
      <c r="G163" s="18"/>
    </row>
    <row r="164" spans="1:7" x14ac:dyDescent="0.25">
      <c r="A164" s="9" t="s">
        <v>331</v>
      </c>
      <c r="B164" s="13" t="s">
        <v>325</v>
      </c>
      <c r="C164" s="14" t="s">
        <v>332</v>
      </c>
      <c r="D164" s="35" t="s">
        <v>29</v>
      </c>
      <c r="E164" s="16">
        <v>0.8</v>
      </c>
      <c r="F164" s="17">
        <v>1.07</v>
      </c>
      <c r="G164" s="18"/>
    </row>
    <row r="165" spans="1:7" x14ac:dyDescent="0.25">
      <c r="A165" s="9" t="s">
        <v>333</v>
      </c>
      <c r="B165" s="13" t="s">
        <v>25</v>
      </c>
      <c r="C165" s="14" t="s">
        <v>334</v>
      </c>
      <c r="D165" s="35" t="s">
        <v>311</v>
      </c>
      <c r="E165" s="16">
        <v>2.15</v>
      </c>
      <c r="F165" s="17">
        <v>7.17</v>
      </c>
      <c r="G165" s="18"/>
    </row>
    <row r="166" spans="1:7" x14ac:dyDescent="0.25">
      <c r="A166" s="9" t="s">
        <v>335</v>
      </c>
      <c r="B166" s="13" t="s">
        <v>25</v>
      </c>
      <c r="C166" s="14" t="s">
        <v>336</v>
      </c>
      <c r="D166" s="35" t="s">
        <v>12</v>
      </c>
      <c r="E166" s="16">
        <v>2.65</v>
      </c>
      <c r="F166" s="17">
        <v>5.3</v>
      </c>
      <c r="G166" s="18"/>
    </row>
    <row r="167" spans="1:7" x14ac:dyDescent="0.25">
      <c r="A167" s="9" t="s">
        <v>337</v>
      </c>
      <c r="B167" s="13" t="s">
        <v>25</v>
      </c>
      <c r="C167" s="14" t="s">
        <v>338</v>
      </c>
      <c r="D167" s="35" t="s">
        <v>12</v>
      </c>
      <c r="E167" s="16">
        <v>2.65</v>
      </c>
      <c r="F167" s="17">
        <v>5.3</v>
      </c>
      <c r="G167" s="18"/>
    </row>
    <row r="168" spans="1:7" x14ac:dyDescent="0.25">
      <c r="A168" s="9" t="s">
        <v>339</v>
      </c>
      <c r="B168" s="13" t="s">
        <v>25</v>
      </c>
      <c r="C168" s="14" t="s">
        <v>340</v>
      </c>
      <c r="D168" s="35" t="s">
        <v>12</v>
      </c>
      <c r="E168" s="16">
        <v>2.65</v>
      </c>
      <c r="F168" s="17">
        <v>5.3</v>
      </c>
      <c r="G168" s="18"/>
    </row>
    <row r="169" spans="1:7" x14ac:dyDescent="0.25">
      <c r="A169" s="9" t="s">
        <v>341</v>
      </c>
      <c r="B169" s="13" t="s">
        <v>25</v>
      </c>
      <c r="C169" s="14" t="s">
        <v>342</v>
      </c>
      <c r="D169" s="35" t="s">
        <v>12</v>
      </c>
      <c r="E169" s="16">
        <v>2.65</v>
      </c>
      <c r="F169" s="17">
        <v>5.3</v>
      </c>
      <c r="G169" s="18"/>
    </row>
    <row r="170" spans="1:7" x14ac:dyDescent="0.25">
      <c r="A170" s="9" t="s">
        <v>343</v>
      </c>
      <c r="B170" s="13" t="s">
        <v>150</v>
      </c>
      <c r="C170" s="14" t="s">
        <v>344</v>
      </c>
      <c r="D170" s="35" t="s">
        <v>86</v>
      </c>
      <c r="E170" s="16">
        <v>2.4500000000000002</v>
      </c>
      <c r="F170" s="17">
        <v>9.8000000000000007</v>
      </c>
      <c r="G170" s="18"/>
    </row>
    <row r="171" spans="1:7" x14ac:dyDescent="0.25">
      <c r="A171" s="9" t="s">
        <v>345</v>
      </c>
      <c r="B171" s="13" t="s">
        <v>150</v>
      </c>
      <c r="C171" s="14" t="s">
        <v>340</v>
      </c>
      <c r="D171" s="35" t="s">
        <v>12</v>
      </c>
      <c r="E171" s="16">
        <v>3.79</v>
      </c>
      <c r="F171" s="17">
        <v>7.58</v>
      </c>
      <c r="G171" s="18"/>
    </row>
    <row r="172" spans="1:7" x14ac:dyDescent="0.25">
      <c r="A172" s="9" t="s">
        <v>346</v>
      </c>
      <c r="B172" s="13" t="s">
        <v>150</v>
      </c>
      <c r="C172" s="14" t="s">
        <v>347</v>
      </c>
      <c r="D172" s="35" t="s">
        <v>86</v>
      </c>
      <c r="E172" s="16">
        <v>2.4500000000000002</v>
      </c>
      <c r="F172" s="17">
        <v>9.8000000000000007</v>
      </c>
      <c r="G172" s="18"/>
    </row>
    <row r="173" spans="1:7" x14ac:dyDescent="0.25">
      <c r="A173" s="9" t="s">
        <v>348</v>
      </c>
      <c r="B173" s="13" t="s">
        <v>150</v>
      </c>
      <c r="C173" s="14" t="s">
        <v>340</v>
      </c>
      <c r="D173" s="35" t="s">
        <v>12</v>
      </c>
      <c r="E173" s="16">
        <v>3.79</v>
      </c>
      <c r="F173" s="17">
        <v>7.58</v>
      </c>
      <c r="G173" s="18"/>
    </row>
    <row r="174" spans="1:7" x14ac:dyDescent="0.25">
      <c r="A174" s="9" t="s">
        <v>349</v>
      </c>
      <c r="B174" s="13" t="s">
        <v>7</v>
      </c>
      <c r="C174" s="14" t="s">
        <v>350</v>
      </c>
      <c r="D174" s="35" t="s">
        <v>12</v>
      </c>
      <c r="E174" s="16">
        <v>3.25</v>
      </c>
      <c r="F174" s="17">
        <v>6.5</v>
      </c>
      <c r="G174" s="18"/>
    </row>
    <row r="175" spans="1:7" x14ac:dyDescent="0.25">
      <c r="A175" s="9" t="s">
        <v>351</v>
      </c>
      <c r="B175" s="13" t="s">
        <v>352</v>
      </c>
      <c r="C175" s="14" t="s">
        <v>350</v>
      </c>
      <c r="D175" s="35" t="s">
        <v>12</v>
      </c>
      <c r="E175" s="16">
        <v>3.25</v>
      </c>
      <c r="F175" s="17">
        <v>6.5</v>
      </c>
      <c r="G175" s="18"/>
    </row>
    <row r="176" spans="1:7" ht="24.95" customHeight="1" x14ac:dyDescent="0.25">
      <c r="G176" s="26"/>
    </row>
    <row r="177" spans="1:7" ht="26.25" x14ac:dyDescent="0.4">
      <c r="A177" s="22" t="s">
        <v>353</v>
      </c>
      <c r="G177" s="26"/>
    </row>
    <row r="178" spans="1:7" x14ac:dyDescent="0.25">
      <c r="A178" s="6" t="s">
        <v>1</v>
      </c>
      <c r="B178" s="45" t="s">
        <v>2</v>
      </c>
      <c r="C178" s="45"/>
      <c r="D178" s="46"/>
      <c r="E178" s="10" t="s">
        <v>3</v>
      </c>
      <c r="F178" s="11"/>
      <c r="G178" s="12" t="s">
        <v>5</v>
      </c>
    </row>
    <row r="179" spans="1:7" x14ac:dyDescent="0.25">
      <c r="A179" s="9" t="s">
        <v>354</v>
      </c>
      <c r="B179" s="13" t="s">
        <v>7</v>
      </c>
      <c r="C179" s="14" t="s">
        <v>355</v>
      </c>
      <c r="D179" s="35" t="s">
        <v>356</v>
      </c>
      <c r="E179" s="16">
        <v>3.89</v>
      </c>
      <c r="F179" s="17"/>
      <c r="G179" s="18"/>
    </row>
    <row r="180" spans="1:7" x14ac:dyDescent="0.25">
      <c r="A180" s="9" t="s">
        <v>357</v>
      </c>
      <c r="B180" s="13" t="s">
        <v>7</v>
      </c>
      <c r="C180" s="14" t="s">
        <v>355</v>
      </c>
      <c r="D180" s="35" t="s">
        <v>358</v>
      </c>
      <c r="E180" s="16">
        <v>6.99</v>
      </c>
      <c r="F180" s="17"/>
      <c r="G180" s="18"/>
    </row>
    <row r="181" spans="1:7" x14ac:dyDescent="0.25">
      <c r="A181" s="9" t="s">
        <v>359</v>
      </c>
      <c r="B181" s="13" t="s">
        <v>7</v>
      </c>
      <c r="C181" s="14" t="s">
        <v>360</v>
      </c>
      <c r="D181" s="35" t="s">
        <v>361</v>
      </c>
      <c r="E181" s="16">
        <v>4.75</v>
      </c>
      <c r="F181" s="17"/>
      <c r="G181" s="18"/>
    </row>
    <row r="182" spans="1:7" x14ac:dyDescent="0.25">
      <c r="A182" s="9" t="s">
        <v>362</v>
      </c>
      <c r="B182" s="13" t="s">
        <v>7</v>
      </c>
      <c r="C182" s="14" t="s">
        <v>363</v>
      </c>
      <c r="D182" s="35" t="s">
        <v>364</v>
      </c>
      <c r="E182" s="16">
        <v>2.65</v>
      </c>
      <c r="F182" s="17"/>
      <c r="G182" s="18"/>
    </row>
    <row r="183" spans="1:7" x14ac:dyDescent="0.25">
      <c r="A183" s="9" t="s">
        <v>365</v>
      </c>
      <c r="B183" s="47" t="s">
        <v>366</v>
      </c>
      <c r="C183" s="14" t="s">
        <v>367</v>
      </c>
      <c r="D183" s="35" t="s">
        <v>368</v>
      </c>
      <c r="E183" s="16">
        <v>4.1900000000000004</v>
      </c>
      <c r="F183" s="17"/>
      <c r="G183" s="18"/>
    </row>
    <row r="184" spans="1:7" x14ac:dyDescent="0.25">
      <c r="A184" s="9" t="s">
        <v>369</v>
      </c>
      <c r="B184" s="47" t="s">
        <v>370</v>
      </c>
      <c r="C184" s="14" t="s">
        <v>371</v>
      </c>
      <c r="D184" s="35" t="s">
        <v>372</v>
      </c>
      <c r="E184" s="16">
        <v>5.39</v>
      </c>
      <c r="F184" s="17"/>
      <c r="G184" s="18"/>
    </row>
    <row r="185" spans="1:7" x14ac:dyDescent="0.25">
      <c r="A185" s="9" t="s">
        <v>373</v>
      </c>
      <c r="B185" s="47" t="s">
        <v>374</v>
      </c>
      <c r="C185" s="14" t="s">
        <v>375</v>
      </c>
      <c r="D185" s="35" t="s">
        <v>376</v>
      </c>
      <c r="E185" s="16">
        <v>5.75</v>
      </c>
      <c r="F185" s="17"/>
      <c r="G185" s="18"/>
    </row>
    <row r="186" spans="1:7" x14ac:dyDescent="0.25">
      <c r="A186" s="9" t="s">
        <v>377</v>
      </c>
      <c r="B186" s="47" t="s">
        <v>378</v>
      </c>
      <c r="C186" s="14" t="s">
        <v>379</v>
      </c>
      <c r="D186" s="35" t="s">
        <v>380</v>
      </c>
      <c r="E186" s="16">
        <v>1.35</v>
      </c>
      <c r="F186" s="17"/>
      <c r="G186" s="18"/>
    </row>
    <row r="187" spans="1:7" x14ac:dyDescent="0.25">
      <c r="A187" s="9" t="s">
        <v>381</v>
      </c>
      <c r="B187" s="47" t="s">
        <v>378</v>
      </c>
      <c r="C187" s="14" t="s">
        <v>382</v>
      </c>
      <c r="D187" s="35" t="s">
        <v>380</v>
      </c>
      <c r="E187" s="16">
        <v>1.35</v>
      </c>
      <c r="F187" s="17"/>
      <c r="G187" s="18"/>
    </row>
    <row r="188" spans="1:7" x14ac:dyDescent="0.25">
      <c r="A188" s="9" t="s">
        <v>383</v>
      </c>
      <c r="B188" s="47" t="s">
        <v>384</v>
      </c>
      <c r="C188" s="14" t="s">
        <v>385</v>
      </c>
      <c r="D188" s="35" t="s">
        <v>386</v>
      </c>
      <c r="E188" s="16">
        <v>1.69</v>
      </c>
      <c r="F188" s="17"/>
      <c r="G188" s="18"/>
    </row>
    <row r="189" spans="1:7" x14ac:dyDescent="0.25">
      <c r="A189" s="9" t="s">
        <v>387</v>
      </c>
      <c r="B189" s="47" t="s">
        <v>384</v>
      </c>
      <c r="C189" s="14" t="s">
        <v>388</v>
      </c>
      <c r="D189" s="35" t="s">
        <v>386</v>
      </c>
      <c r="E189" s="16">
        <v>1.69</v>
      </c>
      <c r="F189" s="17"/>
      <c r="G189" s="18"/>
    </row>
    <row r="190" spans="1:7" x14ac:dyDescent="0.25">
      <c r="A190" s="9" t="s">
        <v>389</v>
      </c>
      <c r="B190" s="47" t="s">
        <v>384</v>
      </c>
      <c r="C190" s="14" t="s">
        <v>390</v>
      </c>
      <c r="D190" s="35" t="s">
        <v>386</v>
      </c>
      <c r="E190" s="16">
        <v>1.69</v>
      </c>
      <c r="F190" s="17"/>
      <c r="G190" s="18"/>
    </row>
    <row r="191" spans="1:7" ht="24.95" customHeight="1" x14ac:dyDescent="0.25">
      <c r="B191" s="48"/>
      <c r="G191" s="26"/>
    </row>
    <row r="192" spans="1:7" ht="26.25" x14ac:dyDescent="0.4">
      <c r="A192" s="22" t="s">
        <v>391</v>
      </c>
      <c r="G192" s="26"/>
    </row>
    <row r="193" spans="1:7" x14ac:dyDescent="0.25">
      <c r="A193" s="6" t="s">
        <v>1</v>
      </c>
      <c r="B193" s="45" t="s">
        <v>2</v>
      </c>
      <c r="C193" s="45"/>
      <c r="D193" s="46"/>
      <c r="E193" s="10" t="s">
        <v>3</v>
      </c>
      <c r="F193" s="49"/>
      <c r="G193" s="12" t="s">
        <v>5</v>
      </c>
    </row>
    <row r="194" spans="1:7" x14ac:dyDescent="0.25">
      <c r="A194" s="9" t="s">
        <v>392</v>
      </c>
      <c r="B194" s="13" t="s">
        <v>7</v>
      </c>
      <c r="C194" s="14"/>
      <c r="D194" s="35" t="s">
        <v>393</v>
      </c>
      <c r="E194" s="16">
        <v>2.99</v>
      </c>
      <c r="F194" s="50"/>
      <c r="G194" s="18"/>
    </row>
    <row r="195" spans="1:7" x14ac:dyDescent="0.25">
      <c r="A195" s="9" t="s">
        <v>394</v>
      </c>
      <c r="B195" s="13" t="s">
        <v>395</v>
      </c>
      <c r="C195" s="14"/>
      <c r="D195" s="35" t="s">
        <v>393</v>
      </c>
      <c r="E195" s="16">
        <v>4.25</v>
      </c>
      <c r="F195" s="50"/>
      <c r="G195" s="18"/>
    </row>
    <row r="196" spans="1:7" x14ac:dyDescent="0.25">
      <c r="A196" s="9" t="s">
        <v>396</v>
      </c>
      <c r="B196" s="13" t="s">
        <v>395</v>
      </c>
      <c r="C196" s="14"/>
      <c r="D196" s="35" t="s">
        <v>397</v>
      </c>
      <c r="E196" s="16">
        <v>2.15</v>
      </c>
      <c r="F196" s="50"/>
      <c r="G196" s="18"/>
    </row>
    <row r="197" spans="1:7" x14ac:dyDescent="0.25">
      <c r="A197" s="9" t="s">
        <v>398</v>
      </c>
      <c r="B197" s="13" t="s">
        <v>399</v>
      </c>
      <c r="C197" s="14" t="s">
        <v>400</v>
      </c>
      <c r="D197" s="35" t="s">
        <v>296</v>
      </c>
      <c r="E197" s="16">
        <v>1.35</v>
      </c>
      <c r="F197" s="50"/>
      <c r="G197" s="18"/>
    </row>
    <row r="198" spans="1:7" x14ac:dyDescent="0.25">
      <c r="A198" s="9" t="s">
        <v>401</v>
      </c>
      <c r="B198" s="13" t="s">
        <v>402</v>
      </c>
      <c r="C198" s="14" t="s">
        <v>403</v>
      </c>
      <c r="D198" s="35" t="s">
        <v>404</v>
      </c>
      <c r="E198" s="16">
        <v>2.5499999999999998</v>
      </c>
      <c r="F198" s="50"/>
      <c r="G198" s="18"/>
    </row>
    <row r="199" spans="1:7" x14ac:dyDescent="0.25">
      <c r="A199" s="9" t="s">
        <v>405</v>
      </c>
      <c r="B199" s="13" t="s">
        <v>406</v>
      </c>
      <c r="C199" s="14"/>
      <c r="D199" s="35" t="s">
        <v>407</v>
      </c>
      <c r="E199" s="16">
        <v>4.29</v>
      </c>
      <c r="F199" s="50"/>
      <c r="G199" s="18"/>
    </row>
    <row r="200" spans="1:7" x14ac:dyDescent="0.25">
      <c r="A200" s="9" t="s">
        <v>408</v>
      </c>
      <c r="B200" s="13" t="s">
        <v>406</v>
      </c>
      <c r="C200" s="14" t="s">
        <v>409</v>
      </c>
      <c r="D200" s="35" t="s">
        <v>407</v>
      </c>
      <c r="E200" s="16">
        <v>4.29</v>
      </c>
      <c r="F200" s="50"/>
      <c r="G200" s="18"/>
    </row>
    <row r="201" spans="1:7" x14ac:dyDescent="0.25">
      <c r="A201" s="9" t="s">
        <v>410</v>
      </c>
      <c r="B201" s="13" t="s">
        <v>411</v>
      </c>
      <c r="C201" s="14" t="s">
        <v>412</v>
      </c>
      <c r="D201" s="35" t="s">
        <v>413</v>
      </c>
      <c r="E201" s="16">
        <v>1.39</v>
      </c>
      <c r="F201" s="50"/>
      <c r="G201" s="18"/>
    </row>
    <row r="202" spans="1:7" x14ac:dyDescent="0.25">
      <c r="A202" s="9" t="s">
        <v>414</v>
      </c>
      <c r="B202" s="13" t="s">
        <v>411</v>
      </c>
      <c r="C202" s="14" t="s">
        <v>415</v>
      </c>
      <c r="D202" s="35" t="s">
        <v>416</v>
      </c>
      <c r="E202" s="16">
        <v>1.59</v>
      </c>
      <c r="F202" s="50"/>
      <c r="G202" s="18"/>
    </row>
    <row r="203" spans="1:7" x14ac:dyDescent="0.25">
      <c r="A203" s="9" t="s">
        <v>417</v>
      </c>
      <c r="B203" s="13" t="s">
        <v>418</v>
      </c>
      <c r="C203" s="14" t="s">
        <v>419</v>
      </c>
      <c r="D203" s="35" t="s">
        <v>420</v>
      </c>
      <c r="E203" s="16">
        <v>0.8</v>
      </c>
      <c r="F203" s="50"/>
      <c r="G203" s="18"/>
    </row>
    <row r="204" spans="1:7" ht="24.95" customHeight="1" x14ac:dyDescent="0.25">
      <c r="G204" s="26"/>
    </row>
    <row r="205" spans="1:7" ht="26.25" x14ac:dyDescent="0.4">
      <c r="A205" s="22" t="s">
        <v>421</v>
      </c>
      <c r="G205" s="26"/>
    </row>
    <row r="206" spans="1:7" x14ac:dyDescent="0.25">
      <c r="A206" s="6" t="s">
        <v>1</v>
      </c>
      <c r="B206" s="7" t="s">
        <v>2</v>
      </c>
      <c r="C206" s="8"/>
      <c r="D206" s="9"/>
      <c r="E206" s="10" t="s">
        <v>3</v>
      </c>
      <c r="F206" s="11" t="s">
        <v>422</v>
      </c>
      <c r="G206" s="12" t="s">
        <v>5</v>
      </c>
    </row>
    <row r="207" spans="1:7" x14ac:dyDescent="0.25">
      <c r="A207" s="9" t="s">
        <v>423</v>
      </c>
      <c r="B207" s="14" t="s">
        <v>7</v>
      </c>
      <c r="C207" s="14" t="s">
        <v>424</v>
      </c>
      <c r="D207" s="15" t="s">
        <v>425</v>
      </c>
      <c r="E207" s="38">
        <v>0.93</v>
      </c>
      <c r="F207" s="51">
        <f>0.93/75</f>
        <v>1.2400000000000001E-2</v>
      </c>
      <c r="G207" s="18"/>
    </row>
    <row r="208" spans="1:7" x14ac:dyDescent="0.25">
      <c r="A208" s="9" t="s">
        <v>426</v>
      </c>
      <c r="B208" s="14" t="s">
        <v>7</v>
      </c>
      <c r="C208" s="14" t="s">
        <v>424</v>
      </c>
      <c r="D208" s="15" t="s">
        <v>427</v>
      </c>
      <c r="E208" s="38">
        <v>0.82</v>
      </c>
      <c r="F208" s="51">
        <f>0.82/30</f>
        <v>2.7333333333333331E-2</v>
      </c>
      <c r="G208" s="18"/>
    </row>
    <row r="209" spans="1:7" x14ac:dyDescent="0.25">
      <c r="A209" s="9" t="s">
        <v>428</v>
      </c>
      <c r="B209" s="14" t="s">
        <v>7</v>
      </c>
      <c r="C209" s="14" t="s">
        <v>424</v>
      </c>
      <c r="D209" s="15" t="s">
        <v>429</v>
      </c>
      <c r="E209" s="38">
        <v>1.65</v>
      </c>
      <c r="F209" s="51">
        <f>1.35/35</f>
        <v>3.8571428571428576E-2</v>
      </c>
      <c r="G209" s="18"/>
    </row>
    <row r="210" spans="1:7" x14ac:dyDescent="0.25">
      <c r="A210" s="9" t="s">
        <v>430</v>
      </c>
      <c r="B210" s="14" t="s">
        <v>7</v>
      </c>
      <c r="C210" s="14" t="s">
        <v>424</v>
      </c>
      <c r="D210" s="15" t="s">
        <v>431</v>
      </c>
      <c r="E210" s="38">
        <v>0.7</v>
      </c>
      <c r="F210" s="51">
        <f>0.7/20</f>
        <v>3.4999999999999996E-2</v>
      </c>
      <c r="G210" s="18"/>
    </row>
    <row r="211" spans="1:7" x14ac:dyDescent="0.25">
      <c r="A211" s="9" t="s">
        <v>432</v>
      </c>
      <c r="B211" s="14" t="s">
        <v>7</v>
      </c>
      <c r="C211" s="14" t="s">
        <v>433</v>
      </c>
      <c r="D211" s="15" t="s">
        <v>434</v>
      </c>
      <c r="E211" s="38">
        <v>1.65</v>
      </c>
      <c r="F211" s="51">
        <f>1.65/37</f>
        <v>4.459459459459459E-2</v>
      </c>
      <c r="G211" s="18"/>
    </row>
    <row r="212" spans="1:7" x14ac:dyDescent="0.25">
      <c r="A212" s="9" t="s">
        <v>435</v>
      </c>
      <c r="B212" s="14" t="s">
        <v>7</v>
      </c>
      <c r="C212" s="14" t="s">
        <v>433</v>
      </c>
      <c r="D212" s="15" t="s">
        <v>436</v>
      </c>
      <c r="E212" s="38">
        <v>1.65</v>
      </c>
      <c r="F212" s="51">
        <f>1.65/25</f>
        <v>6.6000000000000003E-2</v>
      </c>
      <c r="G212" s="18"/>
    </row>
    <row r="213" spans="1:7" x14ac:dyDescent="0.25">
      <c r="A213" s="9" t="s">
        <v>437</v>
      </c>
      <c r="B213" s="14" t="s">
        <v>7</v>
      </c>
      <c r="C213" s="14" t="s">
        <v>433</v>
      </c>
      <c r="D213" s="15" t="s">
        <v>438</v>
      </c>
      <c r="E213" s="38">
        <v>2.19</v>
      </c>
      <c r="F213" s="51">
        <f>2.19/25</f>
        <v>8.7599999999999997E-2</v>
      </c>
      <c r="G213" s="18"/>
    </row>
    <row r="214" spans="1:7" x14ac:dyDescent="0.25">
      <c r="A214" s="9" t="s">
        <v>439</v>
      </c>
      <c r="B214" s="14" t="s">
        <v>7</v>
      </c>
      <c r="C214" s="14" t="s">
        <v>433</v>
      </c>
      <c r="D214" s="15" t="s">
        <v>440</v>
      </c>
      <c r="E214" s="38">
        <v>2.19</v>
      </c>
      <c r="F214" s="51">
        <f>2.19/20</f>
        <v>0.1095</v>
      </c>
      <c r="G214" s="18"/>
    </row>
    <row r="215" spans="1:7" x14ac:dyDescent="0.25">
      <c r="A215" s="9" t="s">
        <v>441</v>
      </c>
      <c r="B215" s="14" t="s">
        <v>442</v>
      </c>
      <c r="C215" s="14" t="s">
        <v>424</v>
      </c>
      <c r="D215" s="15" t="s">
        <v>443</v>
      </c>
      <c r="E215" s="38">
        <v>1.95</v>
      </c>
      <c r="F215" s="51">
        <f>1.95/32</f>
        <v>6.0937499999999999E-2</v>
      </c>
      <c r="G215" s="18"/>
    </row>
    <row r="216" spans="1:7" x14ac:dyDescent="0.25">
      <c r="A216" s="9" t="s">
        <v>444</v>
      </c>
      <c r="B216" s="14" t="s">
        <v>442</v>
      </c>
      <c r="C216" s="14" t="s">
        <v>424</v>
      </c>
      <c r="D216" s="15" t="s">
        <v>445</v>
      </c>
      <c r="E216" s="38">
        <v>1.95</v>
      </c>
      <c r="F216" s="51">
        <f>1.95/24</f>
        <v>8.1250000000000003E-2</v>
      </c>
      <c r="G216" s="18"/>
    </row>
    <row r="217" spans="1:7" x14ac:dyDescent="0.25">
      <c r="A217" s="9" t="s">
        <v>446</v>
      </c>
      <c r="B217" s="14" t="s">
        <v>442</v>
      </c>
      <c r="C217" s="14" t="s">
        <v>424</v>
      </c>
      <c r="D217" s="15" t="s">
        <v>447</v>
      </c>
      <c r="E217" s="38">
        <v>2.19</v>
      </c>
      <c r="F217" s="51">
        <f>2.19/14</f>
        <v>0.15642857142857142</v>
      </c>
      <c r="G217" s="18"/>
    </row>
    <row r="218" spans="1:7" x14ac:dyDescent="0.25">
      <c r="A218" s="9" t="s">
        <v>448</v>
      </c>
      <c r="B218" s="14" t="s">
        <v>442</v>
      </c>
      <c r="C218" s="14" t="s">
        <v>424</v>
      </c>
      <c r="D218" s="15" t="s">
        <v>449</v>
      </c>
      <c r="E218" s="38">
        <v>3.79</v>
      </c>
      <c r="F218" s="51">
        <f>3.79/15</f>
        <v>0.25266666666666665</v>
      </c>
      <c r="G218" s="18"/>
    </row>
    <row r="219" spans="1:7" x14ac:dyDescent="0.25">
      <c r="A219" s="9" t="s">
        <v>450</v>
      </c>
      <c r="B219" s="14" t="s">
        <v>451</v>
      </c>
      <c r="C219" s="14" t="s">
        <v>452</v>
      </c>
      <c r="D219" s="15" t="s">
        <v>453</v>
      </c>
      <c r="E219" s="38">
        <v>8.1</v>
      </c>
      <c r="F219" s="51"/>
      <c r="G219" s="18"/>
    </row>
    <row r="220" spans="1:7" x14ac:dyDescent="0.25">
      <c r="A220" s="9" t="s">
        <v>454</v>
      </c>
      <c r="B220" s="14" t="s">
        <v>451</v>
      </c>
      <c r="C220" s="14" t="s">
        <v>452</v>
      </c>
      <c r="D220" s="15" t="s">
        <v>455</v>
      </c>
      <c r="E220" s="38">
        <v>13.5</v>
      </c>
      <c r="F220" s="51"/>
      <c r="G220" s="18"/>
    </row>
    <row r="221" spans="1:7" x14ac:dyDescent="0.25">
      <c r="A221" s="9" t="s">
        <v>456</v>
      </c>
      <c r="B221" s="14" t="s">
        <v>451</v>
      </c>
      <c r="C221" s="14" t="s">
        <v>457</v>
      </c>
      <c r="D221" s="15" t="s">
        <v>458</v>
      </c>
      <c r="E221" s="38">
        <v>2.9</v>
      </c>
      <c r="F221" s="51"/>
      <c r="G221" s="18"/>
    </row>
    <row r="222" spans="1:7" x14ac:dyDescent="0.25">
      <c r="A222" s="9" t="s">
        <v>459</v>
      </c>
      <c r="B222" s="14" t="s">
        <v>451</v>
      </c>
      <c r="C222" s="14" t="s">
        <v>452</v>
      </c>
      <c r="D222" s="15" t="s">
        <v>460</v>
      </c>
      <c r="E222" s="38">
        <v>5.8</v>
      </c>
      <c r="F222" s="51"/>
      <c r="G222" s="18"/>
    </row>
    <row r="223" spans="1:7" ht="24.95" customHeight="1" x14ac:dyDescent="0.25">
      <c r="G223" s="26"/>
    </row>
    <row r="224" spans="1:7" ht="26.25" x14ac:dyDescent="0.4">
      <c r="A224" s="22" t="s">
        <v>461</v>
      </c>
      <c r="D224"/>
      <c r="E224"/>
      <c r="F224" s="41"/>
      <c r="G224" s="26"/>
    </row>
    <row r="225" spans="1:7" x14ac:dyDescent="0.25">
      <c r="A225" s="6" t="s">
        <v>1</v>
      </c>
      <c r="B225" s="7" t="s">
        <v>2</v>
      </c>
      <c r="C225" s="8"/>
      <c r="D225" s="34"/>
      <c r="E225" s="10" t="s">
        <v>3</v>
      </c>
      <c r="F225" s="11" t="s">
        <v>462</v>
      </c>
      <c r="G225" s="12" t="s">
        <v>5</v>
      </c>
    </row>
    <row r="226" spans="1:7" x14ac:dyDescent="0.25">
      <c r="A226" s="9" t="s">
        <v>463</v>
      </c>
      <c r="B226" s="13" t="s">
        <v>7</v>
      </c>
      <c r="C226" s="14" t="s">
        <v>464</v>
      </c>
      <c r="D226" s="35" t="s">
        <v>465</v>
      </c>
      <c r="E226" s="35">
        <v>2.29</v>
      </c>
      <c r="F226" s="17">
        <f>2.29/30</f>
        <v>7.6333333333333336E-2</v>
      </c>
      <c r="G226" s="18"/>
    </row>
    <row r="227" spans="1:7" x14ac:dyDescent="0.25">
      <c r="A227" s="9" t="s">
        <v>466</v>
      </c>
      <c r="B227" s="13" t="s">
        <v>54</v>
      </c>
      <c r="C227" s="14" t="s">
        <v>464</v>
      </c>
      <c r="D227" s="35" t="s">
        <v>467</v>
      </c>
      <c r="E227" s="35">
        <v>2.59</v>
      </c>
      <c r="F227" s="17">
        <f>2.59/10</f>
        <v>0.25900000000000001</v>
      </c>
      <c r="G227" s="18"/>
    </row>
    <row r="228" spans="1:7" x14ac:dyDescent="0.25">
      <c r="A228" s="9" t="s">
        <v>468</v>
      </c>
      <c r="B228" s="13" t="s">
        <v>7</v>
      </c>
      <c r="C228" s="14" t="s">
        <v>469</v>
      </c>
      <c r="D228" s="35" t="s">
        <v>470</v>
      </c>
      <c r="E228" s="35">
        <v>1.69</v>
      </c>
      <c r="F228" s="17">
        <f>1.69/20</f>
        <v>8.4499999999999992E-2</v>
      </c>
      <c r="G228" s="18"/>
    </row>
    <row r="229" spans="1:7" x14ac:dyDescent="0.25">
      <c r="A229" s="9" t="s">
        <v>471</v>
      </c>
      <c r="B229" s="13" t="s">
        <v>7</v>
      </c>
      <c r="C229" s="14" t="s">
        <v>472</v>
      </c>
      <c r="D229" s="35" t="s">
        <v>129</v>
      </c>
      <c r="E229" s="35">
        <v>1.25</v>
      </c>
      <c r="F229" s="17">
        <f>1.25/30</f>
        <v>4.1666666666666664E-2</v>
      </c>
      <c r="G229" s="18"/>
    </row>
    <row r="230" spans="1:7" x14ac:dyDescent="0.25">
      <c r="A230" s="9" t="s">
        <v>473</v>
      </c>
      <c r="B230" s="13" t="s">
        <v>474</v>
      </c>
      <c r="C230" s="14" t="s">
        <v>475</v>
      </c>
      <c r="D230" s="35" t="s">
        <v>476</v>
      </c>
      <c r="E230" s="35">
        <v>2.19</v>
      </c>
      <c r="F230" s="17">
        <f>2.19/8</f>
        <v>0.27374999999999999</v>
      </c>
      <c r="G230" s="18"/>
    </row>
    <row r="231" spans="1:7" x14ac:dyDescent="0.25">
      <c r="A231" s="9" t="s">
        <v>477</v>
      </c>
      <c r="B231" s="13" t="s">
        <v>7</v>
      </c>
      <c r="C231" s="14" t="s">
        <v>478</v>
      </c>
      <c r="D231" s="35" t="s">
        <v>479</v>
      </c>
      <c r="E231" s="35">
        <v>1.35</v>
      </c>
      <c r="F231" s="17">
        <f>1.35/75</f>
        <v>1.8000000000000002E-2</v>
      </c>
      <c r="G231" s="18"/>
    </row>
    <row r="232" spans="1:7" x14ac:dyDescent="0.25">
      <c r="A232" s="9" t="s">
        <v>480</v>
      </c>
      <c r="B232" s="13" t="s">
        <v>54</v>
      </c>
      <c r="C232" s="14" t="s">
        <v>478</v>
      </c>
      <c r="D232" s="35" t="s">
        <v>481</v>
      </c>
      <c r="E232" s="35">
        <v>2.19</v>
      </c>
      <c r="F232" s="17">
        <f>2.19/25</f>
        <v>8.7599999999999997E-2</v>
      </c>
      <c r="G232" s="18"/>
    </row>
    <row r="233" spans="1:7" ht="24.95" customHeight="1" x14ac:dyDescent="0.25">
      <c r="G233" s="26"/>
    </row>
    <row r="234" spans="1:7" ht="26.25" x14ac:dyDescent="0.4">
      <c r="A234" s="22" t="s">
        <v>482</v>
      </c>
      <c r="G234" s="26"/>
    </row>
    <row r="235" spans="1:7" x14ac:dyDescent="0.25">
      <c r="A235" s="6" t="s">
        <v>1</v>
      </c>
      <c r="B235" s="45" t="s">
        <v>2</v>
      </c>
      <c r="C235" s="45"/>
      <c r="D235" s="46"/>
      <c r="E235" s="10" t="s">
        <v>3</v>
      </c>
      <c r="F235" s="49"/>
      <c r="G235" s="12" t="s">
        <v>5</v>
      </c>
    </row>
    <row r="236" spans="1:7" x14ac:dyDescent="0.25">
      <c r="A236" s="9" t="s">
        <v>483</v>
      </c>
      <c r="B236" s="13" t="s">
        <v>7</v>
      </c>
      <c r="C236" s="14"/>
      <c r="D236" s="35" t="s">
        <v>484</v>
      </c>
      <c r="E236" s="16">
        <v>2.99</v>
      </c>
      <c r="F236" s="50"/>
      <c r="G236" s="18"/>
    </row>
    <row r="237" spans="1:7" x14ac:dyDescent="0.25">
      <c r="A237" s="9" t="s">
        <v>485</v>
      </c>
      <c r="B237" s="13" t="s">
        <v>7</v>
      </c>
      <c r="C237" s="14"/>
      <c r="D237" s="35" t="s">
        <v>486</v>
      </c>
      <c r="E237" s="16">
        <v>5.69</v>
      </c>
      <c r="F237" s="50"/>
      <c r="G237" s="18"/>
    </row>
    <row r="238" spans="1:7" x14ac:dyDescent="0.25">
      <c r="A238" s="9" t="s">
        <v>487</v>
      </c>
      <c r="B238" s="13" t="s">
        <v>374</v>
      </c>
      <c r="C238" s="14" t="s">
        <v>488</v>
      </c>
      <c r="D238" s="35" t="s">
        <v>489</v>
      </c>
      <c r="E238" s="16">
        <v>3.49</v>
      </c>
      <c r="F238" s="50"/>
      <c r="G238" s="18"/>
    </row>
    <row r="239" spans="1:7" x14ac:dyDescent="0.25">
      <c r="A239" s="9" t="s">
        <v>490</v>
      </c>
      <c r="B239" s="13" t="s">
        <v>374</v>
      </c>
      <c r="C239" s="14" t="s">
        <v>488</v>
      </c>
      <c r="D239" s="35" t="s">
        <v>491</v>
      </c>
      <c r="E239" s="16">
        <v>6.49</v>
      </c>
      <c r="F239" s="50"/>
      <c r="G239" s="18"/>
    </row>
    <row r="240" spans="1:7" ht="24.95" customHeight="1" x14ac:dyDescent="0.25">
      <c r="G240" s="26"/>
    </row>
    <row r="241" spans="1:7" ht="26.25" x14ac:dyDescent="0.4">
      <c r="A241" s="22" t="s">
        <v>492</v>
      </c>
      <c r="G241" s="26"/>
    </row>
    <row r="242" spans="1:7" x14ac:dyDescent="0.25">
      <c r="A242" s="6" t="s">
        <v>1</v>
      </c>
      <c r="B242" s="45" t="s">
        <v>2</v>
      </c>
      <c r="C242" s="45"/>
      <c r="D242" s="46"/>
      <c r="E242" s="10" t="s">
        <v>3</v>
      </c>
      <c r="F242" s="11" t="s">
        <v>422</v>
      </c>
      <c r="G242" s="12" t="s">
        <v>5</v>
      </c>
    </row>
    <row r="243" spans="1:7" x14ac:dyDescent="0.25">
      <c r="A243" s="9" t="s">
        <v>493</v>
      </c>
      <c r="B243" s="13" t="s">
        <v>7</v>
      </c>
      <c r="C243" s="14" t="s">
        <v>494</v>
      </c>
      <c r="D243" s="35" t="s">
        <v>129</v>
      </c>
      <c r="E243" s="16">
        <v>0.9</v>
      </c>
      <c r="F243" s="16">
        <f>0.9/30</f>
        <v>3.0000000000000002E-2</v>
      </c>
      <c r="G243" s="18"/>
    </row>
    <row r="244" spans="1:7" x14ac:dyDescent="0.25">
      <c r="A244" s="9" t="s">
        <v>495</v>
      </c>
      <c r="B244" s="13" t="s">
        <v>7</v>
      </c>
      <c r="C244" s="14" t="s">
        <v>496</v>
      </c>
      <c r="D244" s="35" t="s">
        <v>129</v>
      </c>
      <c r="E244" s="16">
        <v>0.9</v>
      </c>
      <c r="F244" s="16">
        <f t="shared" ref="F244:F246" si="0">0.9/30</f>
        <v>3.0000000000000002E-2</v>
      </c>
      <c r="G244" s="18"/>
    </row>
    <row r="245" spans="1:7" x14ac:dyDescent="0.25">
      <c r="A245" s="9" t="s">
        <v>497</v>
      </c>
      <c r="B245" s="13" t="s">
        <v>7</v>
      </c>
      <c r="C245" s="14" t="s">
        <v>498</v>
      </c>
      <c r="D245" s="35" t="s">
        <v>129</v>
      </c>
      <c r="E245" s="16">
        <v>0.9</v>
      </c>
      <c r="F245" s="16">
        <f t="shared" si="0"/>
        <v>3.0000000000000002E-2</v>
      </c>
      <c r="G245" s="18"/>
    </row>
    <row r="246" spans="1:7" x14ac:dyDescent="0.25">
      <c r="A246" s="9" t="s">
        <v>499</v>
      </c>
      <c r="B246" s="13" t="s">
        <v>7</v>
      </c>
      <c r="C246" s="14" t="s">
        <v>500</v>
      </c>
      <c r="D246" s="35" t="s">
        <v>129</v>
      </c>
      <c r="E246" s="16">
        <v>0.9</v>
      </c>
      <c r="F246" s="16">
        <f t="shared" si="0"/>
        <v>3.0000000000000002E-2</v>
      </c>
      <c r="G246" s="18"/>
    </row>
    <row r="247" spans="1:7" x14ac:dyDescent="0.25">
      <c r="A247" s="9" t="s">
        <v>501</v>
      </c>
      <c r="B247" s="13" t="s">
        <v>502</v>
      </c>
      <c r="C247" s="14" t="s">
        <v>503</v>
      </c>
      <c r="D247" s="35" t="s">
        <v>127</v>
      </c>
      <c r="E247" s="16">
        <v>3.69</v>
      </c>
      <c r="F247" s="16">
        <f>3.69/50</f>
        <v>7.3800000000000004E-2</v>
      </c>
      <c r="G247" s="18"/>
    </row>
    <row r="248" spans="1:7" x14ac:dyDescent="0.25">
      <c r="A248" s="9" t="s">
        <v>504</v>
      </c>
      <c r="B248" s="13" t="s">
        <v>502</v>
      </c>
      <c r="C248" s="14" t="s">
        <v>496</v>
      </c>
      <c r="D248" s="35" t="s">
        <v>127</v>
      </c>
      <c r="E248" s="16">
        <v>3.69</v>
      </c>
      <c r="F248" s="16">
        <f t="shared" ref="F248:F250" si="1">3.69/50</f>
        <v>7.3800000000000004E-2</v>
      </c>
      <c r="G248" s="18"/>
    </row>
    <row r="249" spans="1:7" x14ac:dyDescent="0.25">
      <c r="A249" s="9" t="s">
        <v>505</v>
      </c>
      <c r="B249" s="13" t="s">
        <v>502</v>
      </c>
      <c r="C249" s="14" t="s">
        <v>506</v>
      </c>
      <c r="D249" s="35" t="s">
        <v>127</v>
      </c>
      <c r="E249" s="16">
        <v>3.69</v>
      </c>
      <c r="F249" s="16">
        <f t="shared" si="1"/>
        <v>7.3800000000000004E-2</v>
      </c>
      <c r="G249" s="18"/>
    </row>
    <row r="250" spans="1:7" x14ac:dyDescent="0.25">
      <c r="A250" s="9" t="s">
        <v>507</v>
      </c>
      <c r="B250" s="13" t="s">
        <v>502</v>
      </c>
      <c r="C250" s="14" t="s">
        <v>500</v>
      </c>
      <c r="D250" s="35" t="s">
        <v>127</v>
      </c>
      <c r="E250" s="16">
        <v>3.69</v>
      </c>
      <c r="F250" s="16">
        <f t="shared" si="1"/>
        <v>7.3800000000000004E-2</v>
      </c>
      <c r="G250" s="18"/>
    </row>
  </sheetData>
  <sheetProtection algorithmName="SHA-512" hashValue="WsiOvh7suJ13EVJfW4SbdKojmnWByLbwkRCmfPPcrCfhM36qOjBlre6NKKhucGOBPwQe23AHcICp5MPL6BVaEA==" saltValue="TSPgnmj8YLgbfGZ8w6B+WA==" spinCount="100000" sheet="1" objects="1" scenarios="1"/>
  <mergeCells count="5">
    <mergeCell ref="B160:D160"/>
    <mergeCell ref="B178:D178"/>
    <mergeCell ref="B193:D193"/>
    <mergeCell ref="B235:D235"/>
    <mergeCell ref="B242:D242"/>
  </mergeCells>
  <pageMargins left="0.19685039370078741" right="0.19685039370078741" top="0.39370078740157483" bottom="0.39370078740157483" header="0" footer="0"/>
  <pageSetup paperSize="9" scale="71" orientation="portrait" horizontalDpi="0" verticalDpi="0" r:id="rId1"/>
  <rowBreaks count="3" manualBreakCount="3">
    <brk id="59" max="16383" man="1"/>
    <brk id="158" max="16383" man="1"/>
    <brk id="2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Drogerie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Gerdes</dc:creator>
  <cp:lastModifiedBy>Marco Gerdes</cp:lastModifiedBy>
  <dcterms:created xsi:type="dcterms:W3CDTF">2023-09-20T10:37:40Z</dcterms:created>
  <dcterms:modified xsi:type="dcterms:W3CDTF">2023-09-20T10:37:50Z</dcterms:modified>
</cp:coreProperties>
</file>